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9015" windowHeight="4560"/>
  </bookViews>
  <sheets>
    <sheet name="RefCCPCuenta" sheetId="1" r:id="rId1"/>
    <sheet name="Definicion" sheetId="2" r:id="rId2"/>
  </sheets>
  <definedNames>
    <definedName name="_xlnm.Print_Area" localSheetId="0">RefCCPCuenta!$A$1:$N$100</definedName>
  </definedNames>
  <calcPr calcId="144525"/>
</workbook>
</file>

<file path=xl/calcChain.xml><?xml version="1.0" encoding="utf-8"?>
<calcChain xmlns="http://schemas.openxmlformats.org/spreadsheetml/2006/main">
  <c r="D37" i="1" l="1"/>
  <c r="D34" i="1"/>
  <c r="D38" i="1"/>
  <c r="C17" i="1" l="1"/>
  <c r="C18" i="1"/>
  <c r="C19" i="1"/>
  <c r="C21" i="1"/>
  <c r="C22" i="1"/>
  <c r="C23" i="1"/>
  <c r="C24" i="1"/>
  <c r="C25" i="1"/>
  <c r="C26" i="1"/>
  <c r="C27" i="1"/>
  <c r="C28" i="1"/>
  <c r="C29" i="1"/>
  <c r="C31" i="1"/>
  <c r="C32" i="1"/>
  <c r="C33" i="1"/>
  <c r="C34" i="1"/>
  <c r="C35" i="1"/>
  <c r="C36" i="1"/>
  <c r="C37" i="1"/>
  <c r="C38" i="1"/>
  <c r="C56" i="1"/>
  <c r="C57" i="1"/>
  <c r="C58" i="1"/>
  <c r="C59" i="1"/>
  <c r="C60" i="1"/>
  <c r="C61" i="1"/>
  <c r="C62" i="1"/>
  <c r="C63" i="1"/>
  <c r="C65" i="1"/>
  <c r="N64" i="1" l="1"/>
  <c r="N55" i="1"/>
  <c r="N30" i="1"/>
  <c r="N20" i="1"/>
  <c r="N16" i="1"/>
  <c r="N66" i="1" l="1"/>
  <c r="N78" i="1" s="1"/>
  <c r="N15" i="1"/>
  <c r="M64" i="1"/>
  <c r="M55" i="1"/>
  <c r="M30" i="1"/>
  <c r="M20" i="1"/>
  <c r="M16" i="1"/>
  <c r="N14" i="1" l="1"/>
  <c r="N13" i="1" s="1"/>
  <c r="N12" i="1" s="1"/>
  <c r="N11" i="1" s="1"/>
  <c r="M15" i="1"/>
  <c r="M14" i="1" s="1"/>
  <c r="M13" i="1" s="1"/>
  <c r="M12" i="1" s="1"/>
  <c r="M11" i="1" s="1"/>
  <c r="M66" i="1"/>
  <c r="M78" i="1" s="1"/>
  <c r="J55" i="1"/>
  <c r="D60" i="1" l="1"/>
  <c r="D59" i="1"/>
  <c r="D22" i="1"/>
  <c r="D26" i="1"/>
  <c r="D27" i="1"/>
  <c r="D16" i="1" l="1"/>
  <c r="L55" i="1"/>
  <c r="D55" i="1"/>
  <c r="D30" i="1"/>
  <c r="D20" i="1"/>
  <c r="D15" i="1" l="1"/>
  <c r="D14" i="1" s="1"/>
  <c r="D13" i="1" s="1"/>
  <c r="D12" i="1" s="1"/>
  <c r="D11" i="1" s="1"/>
  <c r="L64" i="1" l="1"/>
  <c r="L30" i="1"/>
  <c r="L20" i="1"/>
  <c r="L16" i="1"/>
  <c r="K30" i="1" l="1"/>
  <c r="K64" i="1" l="1"/>
  <c r="K55" i="1"/>
  <c r="K20" i="1"/>
  <c r="K16" i="1"/>
  <c r="J64" i="1"/>
  <c r="J30" i="1"/>
  <c r="J20" i="1"/>
  <c r="J16" i="1"/>
  <c r="K15" i="1" l="1"/>
  <c r="K14" i="1" s="1"/>
  <c r="K13" i="1" s="1"/>
  <c r="K12" i="1" s="1"/>
  <c r="K11" i="1" s="1"/>
  <c r="J15" i="1"/>
  <c r="J14" i="1" s="1"/>
  <c r="J13" i="1" s="1"/>
  <c r="J12" i="1" s="1"/>
  <c r="J11" i="1" s="1"/>
  <c r="J66" i="1"/>
  <c r="J78" i="1" s="1"/>
  <c r="K66" i="1"/>
  <c r="K78" i="1" s="1"/>
  <c r="I55" i="1"/>
  <c r="I64" i="1"/>
  <c r="I30" i="1"/>
  <c r="I20" i="1"/>
  <c r="I16" i="1"/>
  <c r="I15" i="1" l="1"/>
  <c r="I66" i="1"/>
  <c r="I78" i="1" s="1"/>
  <c r="H64" i="1"/>
  <c r="H55" i="1"/>
  <c r="H30" i="1"/>
  <c r="H20" i="1"/>
  <c r="H16" i="1"/>
  <c r="I14" i="1" l="1"/>
  <c r="H66" i="1"/>
  <c r="H78" i="1" s="1"/>
  <c r="H15" i="1"/>
  <c r="H14" i="1" s="1"/>
  <c r="H13" i="1" s="1"/>
  <c r="H12" i="1" s="1"/>
  <c r="H11" i="1" s="1"/>
  <c r="I13" i="1" l="1"/>
  <c r="I12" i="1" s="1"/>
  <c r="I11" i="1" s="1"/>
  <c r="G55" i="1"/>
  <c r="C55" i="1" s="1"/>
  <c r="G64" i="1"/>
  <c r="G30" i="1"/>
  <c r="G20" i="1"/>
  <c r="G16" i="1"/>
  <c r="G15" i="1" l="1"/>
  <c r="G14" i="1" s="1"/>
  <c r="G13" i="1" s="1"/>
  <c r="G12" i="1" s="1"/>
  <c r="G11" i="1" s="1"/>
  <c r="G66" i="1"/>
  <c r="G78" i="1" s="1"/>
  <c r="E39" i="1"/>
  <c r="F64" i="1"/>
  <c r="C64" i="1" s="1"/>
  <c r="F30" i="1"/>
  <c r="E30" i="1"/>
  <c r="C30" i="1" s="1"/>
  <c r="F20" i="1"/>
  <c r="E20" i="1"/>
  <c r="C20" i="1" s="1"/>
  <c r="F16" i="1"/>
  <c r="E16" i="1"/>
  <c r="C16" i="1" s="1"/>
  <c r="C66" i="1" l="1"/>
  <c r="E15" i="1"/>
  <c r="F15" i="1"/>
  <c r="F66" i="1"/>
  <c r="F78" i="1" s="1"/>
  <c r="C76" i="1"/>
  <c r="D66" i="1"/>
  <c r="E66" i="1"/>
  <c r="E78" i="1" s="1"/>
  <c r="D76" i="1"/>
  <c r="E14" i="1" l="1"/>
  <c r="F14" i="1"/>
  <c r="D78" i="1"/>
  <c r="E13" i="1" l="1"/>
  <c r="F13" i="1"/>
  <c r="F12" i="1" s="1"/>
  <c r="F11" i="1" s="1"/>
  <c r="E12" i="1" l="1"/>
  <c r="C78" i="1"/>
  <c r="L66" i="1"/>
  <c r="L78" i="1" s="1"/>
  <c r="E11" i="1" l="1"/>
  <c r="L15" i="1"/>
  <c r="C15" i="1" s="1"/>
  <c r="L14" i="1" l="1"/>
  <c r="C14" i="1" s="1"/>
  <c r="L13" i="1" l="1"/>
  <c r="L12" i="1" l="1"/>
  <c r="C13" i="1"/>
  <c r="L11" i="1" l="1"/>
  <c r="C11" i="1" s="1"/>
  <c r="C12" i="1"/>
</calcChain>
</file>

<file path=xl/sharedStrings.xml><?xml version="1.0" encoding="utf-8"?>
<sst xmlns="http://schemas.openxmlformats.org/spreadsheetml/2006/main" count="156" uniqueCount="137">
  <si>
    <t>Agrupaciones</t>
  </si>
  <si>
    <t>Devengado Aprobado</t>
  </si>
  <si>
    <t>Pres. Inicial</t>
  </si>
  <si>
    <t>2022/01-Enero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</si>
  <si>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</si>
  <si>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</si>
  <si>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</si>
  <si>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</si>
  <si>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</si>
  <si>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</si>
  <si>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</si>
  <si>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</si>
  <si>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</si>
  <si>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</si>
  <si>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</si>
  <si>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</si>
  <si>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</si>
  <si>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</si>
  <si>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</si>
  <si>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</si>
  <si>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</si>
  <si>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</si>
  <si>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</si>
  <si>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</si>
  <si>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</si>
  <si>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</si>
  <si>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</si>
  <si>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</si>
  <si>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</si>
  <si>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</si>
  <si>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</si>
  <si>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</si>
  <si>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</si>
  <si>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</si>
  <si>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</si>
  <si>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</si>
  <si>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</si>
  <si>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</si>
  <si>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</si>
  <si>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</si>
  <si>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</si>
  <si>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Estructura definida</t>
  </si>
  <si>
    <t>Usuario</t>
  </si>
  <si>
    <t>00109746750-Jesucita Feliz</t>
  </si>
  <si>
    <t>Reporte</t>
  </si>
  <si>
    <t>Reporte Dinámico Ejecución de Gastos X Presupuesto</t>
  </si>
  <si>
    <t>Titulo</t>
  </si>
  <si>
    <t>Reporte IGP02</t>
  </si>
  <si>
    <t>Eliminar Ceros</t>
  </si>
  <si>
    <t>S</t>
  </si>
  <si>
    <t>Agrupado</t>
  </si>
  <si>
    <t>[Capí­tulo, SubCapitulo, Unidad Ejecutora, Ref CCP Tipo, Ref CCP Concepto, Ref CCP Cuenta, Mes.Hist.Imputación]</t>
  </si>
  <si>
    <t>Columnas</t>
  </si>
  <si>
    <t>[Devengado Aprobado, Pres. Inicial]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</si>
  <si>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</si>
  <si>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</si>
  <si>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</si>
  <si>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</si>
  <si>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</si>
  <si>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>Tipo(s) Gasto</t>
  </si>
  <si>
    <t xml:space="preserve"> [Presupuestado] </t>
  </si>
  <si>
    <t>Fecha Gasto Histórico Registro</t>
  </si>
  <si>
    <t xml:space="preserve"> &gt;= 01/01/2022 00:00</t>
  </si>
  <si>
    <t xml:space="preserve"> &lt;= 31/01/2022 23:59</t>
  </si>
  <si>
    <t>-----------------&gt;F i l t r o   U s u a r i o  R e s t r i c c i o n e s  P o s i t i v a s&lt;-----------------</t>
  </si>
  <si>
    <t>Actividad / Obra</t>
  </si>
  <si>
    <t>0001-Adquisición de medicamentos para la red de farmacias del pueblo</t>
  </si>
  <si>
    <t>0001-Dirección y coordinación</t>
  </si>
  <si>
    <t>0002-Fortalecimiento de la red de farmacias del pueblo</t>
  </si>
  <si>
    <t>0003-Adquisición de medicamentos de alto costo</t>
  </si>
  <si>
    <t>0003-Sistema público Nacional de salud, abastecido de medicamentos, insumos médicos sanitarios y reactivos de laboratorios</t>
  </si>
  <si>
    <t>-----------------&gt;F i l t r o   U s u a r i o  R e s t r i c c i o n e s  N e g a t i v a s&lt;-----------------</t>
  </si>
  <si>
    <t>-----------------&gt;F i l t r o   S e g u r i d a d&lt;-----------------</t>
  </si>
  <si>
    <t>Entidad Contable</t>
  </si>
  <si>
    <t>3-Poder Ejecutivo</t>
  </si>
  <si>
    <t>[Ministerio de Salud Publica]</t>
  </si>
  <si>
    <t>Programa de Medicamentos Esenciales  Central de Apoyo Logistico  (PROMESECAL)</t>
  </si>
  <si>
    <t xml:space="preserve">Ejecución de Gastos y Aplicaciones Financieras </t>
  </si>
  <si>
    <t>En RD$</t>
  </si>
  <si>
    <t>Fuente: [SIGEF]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</si>
  <si>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</si>
  <si>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</si>
  <si>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</si>
  <si>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</si>
  <si>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</si>
  <si>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</si>
  <si>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</si>
  <si>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</si>
  <si>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</si>
  <si>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</si>
  <si>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</si>
  <si>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</si>
  <si>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</si>
  <si>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</si>
  <si>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</si>
  <si>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</si>
  <si>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</si>
  <si>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</si>
  <si>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</si>
  <si>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</si>
  <si>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</si>
  <si>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</si>
  <si>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</si>
  <si>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</si>
  <si>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</si>
  <si>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</si>
  <si>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</si>
  <si>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</si>
  <si>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</si>
  <si>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</si>
  <si>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</si>
  <si>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 xml:space="preserve">2022/01 Febrero </t>
  </si>
  <si>
    <t>Año [2022]</t>
  </si>
  <si>
    <t>AÑO 2022</t>
  </si>
  <si>
    <t>2022/01 Marzo</t>
  </si>
  <si>
    <t>2022/04 Abril</t>
  </si>
  <si>
    <t>2022/05 Mayo</t>
  </si>
  <si>
    <t>2.6.4-HEHÍCULOS Y EQUIPOS DE TRANSPORTE, TRACCIÓN Y ELVACIÓN</t>
  </si>
  <si>
    <t>2022/06 Junio</t>
  </si>
  <si>
    <t>2022/07 Julio</t>
  </si>
  <si>
    <t>2022/08 Agosto</t>
  </si>
  <si>
    <t>2.6.9 EDIFICIOS, ESTRUCTURAS, TIERRAS, TERRENOS Y OBJETOS DE VALOR</t>
  </si>
  <si>
    <t>2022/09 Septiembre</t>
  </si>
  <si>
    <t xml:space="preserve">Devengado </t>
  </si>
  <si>
    <t>LIC. DIEGO BALBUENA</t>
  </si>
  <si>
    <t>DIVISION DE PRESUPUESTO</t>
  </si>
  <si>
    <t>DEPARTAMENTO FINANCIERO</t>
  </si>
  <si>
    <t>PREPARADO POR</t>
  </si>
  <si>
    <t>REVISADO POR</t>
  </si>
  <si>
    <t>LIC. GEORGINA VICTORIANO MORENO</t>
  </si>
  <si>
    <t>DIRECTORA ADMINISTRATIVA Y FINANCIERA</t>
  </si>
  <si>
    <t>AUTORIZADO POR</t>
  </si>
  <si>
    <t>LIC. NELSON A. MINYETTY</t>
  </si>
  <si>
    <t>2022/10 Octubre</t>
  </si>
  <si>
    <t>Fecha de Carga 02/11/2022 16:00:48</t>
  </si>
  <si>
    <t>Fecha de registro: hasta el [02] de Noviembre [ del [2022]</t>
  </si>
  <si>
    <t>Fecha de imputación: hasta el [31] de [Octubre]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</si>
</sst>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sz val="14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18"/>
      <color theme="1"/>
      <name val="Arial"/>
      <family val="2"/>
    </font>
    <font>
      <sz val="14"/>
      <name val="Times New Roman"/>
      <family val="1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3" fontId="4" fillId="0" borderId="0" xfId="1" applyFont="1"/>
    <xf numFmtId="43" fontId="5" fillId="0" borderId="0" xfId="1" applyFont="1" applyAlignment="1">
      <alignment horizontal="right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2" fillId="3" borderId="2" xfId="0" applyFont="1" applyFill="1" applyBorder="1" applyAlignment="1">
      <alignment horizontal="left" vertical="center" wrapText="1"/>
    </xf>
    <xf numFmtId="43" fontId="12" fillId="3" borderId="2" xfId="1" applyFont="1" applyFill="1" applyBorder="1" applyAlignment="1">
      <alignment horizontal="left" vertical="center" wrapText="1"/>
    </xf>
    <xf numFmtId="43" fontId="10" fillId="0" borderId="0" xfId="1" applyFont="1"/>
    <xf numFmtId="0" fontId="13" fillId="0" borderId="0" xfId="0" applyFont="1" applyAlignment="1">
      <alignment wrapText="1"/>
    </xf>
    <xf numFmtId="0" fontId="13" fillId="0" borderId="0" xfId="0" applyFont="1"/>
    <xf numFmtId="0" fontId="4" fillId="0" borderId="0" xfId="0" applyFont="1" applyAlignment="1"/>
    <xf numFmtId="0" fontId="13" fillId="0" borderId="0" xfId="0" applyFont="1" applyAlignment="1"/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 indent="2"/>
    </xf>
    <xf numFmtId="43" fontId="17" fillId="0" borderId="0" xfId="1" applyFont="1" applyAlignment="1">
      <alignment horizontal="left" vertical="center" wrapText="1" indent="2"/>
    </xf>
    <xf numFmtId="0" fontId="15" fillId="3" borderId="2" xfId="0" applyFont="1" applyFill="1" applyBorder="1" applyAlignment="1">
      <alignment horizontal="left" vertical="center" wrapText="1"/>
    </xf>
    <xf numFmtId="43" fontId="15" fillId="3" borderId="2" xfId="1" applyFont="1" applyFill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0" fontId="16" fillId="4" borderId="2" xfId="0" applyFont="1" applyFill="1" applyBorder="1" applyAlignment="1">
      <alignment horizontal="left" vertical="center" wrapText="1"/>
    </xf>
    <xf numFmtId="43" fontId="16" fillId="3" borderId="2" xfId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43" fontId="11" fillId="0" borderId="0" xfId="1" applyFont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49" fontId="5" fillId="5" borderId="0" xfId="0" applyNumberFormat="1" applyFont="1" applyFill="1" applyAlignment="1">
      <alignment horizontal="left" wrapText="1"/>
    </xf>
    <xf numFmtId="43" fontId="5" fillId="5" borderId="0" xfId="1" applyFont="1" applyFill="1" applyAlignment="1">
      <alignment horizontal="right"/>
    </xf>
    <xf numFmtId="43" fontId="1" fillId="6" borderId="0" xfId="1" applyFont="1" applyFill="1" applyAlignment="1">
      <alignment horizontal="right"/>
    </xf>
    <xf numFmtId="0" fontId="0" fillId="6" borderId="0" xfId="0" applyFill="1"/>
    <xf numFmtId="49" fontId="5" fillId="6" borderId="0" xfId="0" applyNumberFormat="1" applyFont="1" applyFill="1" applyAlignment="1">
      <alignment horizontal="left" wrapText="1"/>
    </xf>
    <xf numFmtId="43" fontId="5" fillId="6" borderId="0" xfId="1" applyFont="1" applyFill="1" applyAlignment="1">
      <alignment horizontal="right"/>
    </xf>
    <xf numFmtId="0" fontId="23" fillId="0" borderId="0" xfId="0" applyFont="1"/>
    <xf numFmtId="43" fontId="23" fillId="0" borderId="0" xfId="1" applyFont="1"/>
    <xf numFmtId="0" fontId="23" fillId="0" borderId="4" xfId="0" applyFont="1" applyBorder="1" applyAlignment="1">
      <alignment horizontal="center"/>
    </xf>
    <xf numFmtId="0" fontId="23" fillId="0" borderId="0" xfId="0" applyFont="1" applyBorder="1"/>
    <xf numFmtId="0" fontId="24" fillId="0" borderId="5" xfId="0" applyFont="1" applyBorder="1" applyAlignment="1">
      <alignment horizontal="center"/>
    </xf>
    <xf numFmtId="0" fontId="24" fillId="0" borderId="0" xfId="0" applyFont="1" applyBorder="1" applyAlignment="1"/>
    <xf numFmtId="0" fontId="0" fillId="0" borderId="0" xfId="0" applyBorder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5" fillId="0" borderId="0" xfId="0" applyFont="1"/>
    <xf numFmtId="0" fontId="23" fillId="0" borderId="0" xfId="0" applyFont="1" applyAlignment="1">
      <alignment wrapText="1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1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49" fontId="1" fillId="2" borderId="1" xfId="0" applyNumberFormat="1" applyFont="1" applyFill="1" applyBorder="1" applyAlignment="1">
      <alignment horizontal="left"/>
    </xf>
    <xf numFmtId="0" fontId="0" fillId="0" borderId="4" xfId="0" applyBorder="1" applyAlignment="1"/>
    <xf numFmtId="0" fontId="24" fillId="0" borderId="5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</xdr:row>
      <xdr:rowOff>9525</xdr:rowOff>
    </xdr:from>
    <xdr:to>
      <xdr:col>1</xdr:col>
      <xdr:colOff>2743200</xdr:colOff>
      <xdr:row>4</xdr:row>
      <xdr:rowOff>133350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23825"/>
          <a:ext cx="2419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228599</xdr:colOff>
      <xdr:row>1</xdr:row>
      <xdr:rowOff>0</xdr:rowOff>
    </xdr:from>
    <xdr:to>
      <xdr:col>13</xdr:col>
      <xdr:colOff>1247774</xdr:colOff>
      <xdr:row>4</xdr:row>
      <xdr:rowOff>85725</xdr:rowOff>
    </xdr:to>
    <xdr:pic>
      <xdr:nvPicPr>
        <xdr:cNvPr id="4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21474" y="114300"/>
          <a:ext cx="2714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9"/>
  <sheetViews>
    <sheetView tabSelected="1" workbookViewId="0">
      <selection activeCell="E93" sqref="E93"/>
    </sheetView>
  </sheetViews>
  <sheetFormatPr baseColWidth="10" defaultColWidth="9.140625" defaultRowHeight="15.75" x14ac:dyDescent="0.25"/>
  <cols>
    <col min="1" max="1" width="5" customWidth="1"/>
    <col min="2" max="2" width="64.140625" style="5" customWidth="1"/>
    <col min="3" max="3" width="23" style="3" bestFit="1" customWidth="1"/>
    <col min="4" max="4" width="24.42578125" style="3" bestFit="1" customWidth="1"/>
    <col min="5" max="5" width="20.7109375" style="3" customWidth="1"/>
    <col min="6" max="6" width="21.7109375" customWidth="1"/>
    <col min="7" max="10" width="20.7109375" customWidth="1"/>
    <col min="11" max="12" width="23" customWidth="1"/>
    <col min="13" max="13" width="25.42578125" bestFit="1" customWidth="1"/>
    <col min="14" max="14" width="23" bestFit="1" customWidth="1"/>
  </cols>
  <sheetData>
    <row r="1" spans="2:14" s="7" customFormat="1" ht="10.5" customHeight="1" x14ac:dyDescent="0.25">
      <c r="C1" s="8"/>
    </row>
    <row r="2" spans="2:14" s="9" customFormat="1" ht="18.75" customHeight="1" x14ac:dyDescent="0.35">
      <c r="B2" s="63" t="s">
        <v>75</v>
      </c>
      <c r="C2" s="63"/>
      <c r="D2" s="63"/>
      <c r="E2" s="63"/>
      <c r="F2" s="63"/>
      <c r="G2" s="63"/>
      <c r="H2" s="63"/>
      <c r="I2" s="63"/>
      <c r="J2" s="63"/>
      <c r="K2" s="63"/>
    </row>
    <row r="3" spans="2:14" s="9" customFormat="1" ht="15.75" customHeight="1" x14ac:dyDescent="0.35">
      <c r="B3" s="65" t="s">
        <v>76</v>
      </c>
      <c r="C3" s="65"/>
      <c r="D3" s="65"/>
      <c r="E3" s="65"/>
      <c r="F3" s="65"/>
      <c r="G3" s="65"/>
      <c r="H3" s="65"/>
      <c r="I3" s="65"/>
      <c r="J3" s="65"/>
      <c r="K3" s="65"/>
    </row>
    <row r="4" spans="2:14" s="9" customFormat="1" ht="18" customHeight="1" x14ac:dyDescent="0.35">
      <c r="B4" s="63" t="s">
        <v>112</v>
      </c>
      <c r="C4" s="63"/>
      <c r="D4" s="63"/>
      <c r="E4" s="63"/>
      <c r="F4" s="63"/>
      <c r="G4" s="63"/>
      <c r="H4" s="63"/>
      <c r="I4" s="63"/>
      <c r="J4" s="63"/>
      <c r="K4" s="63"/>
    </row>
    <row r="5" spans="2:14" s="9" customFormat="1" ht="18" customHeight="1" x14ac:dyDescent="0.35">
      <c r="B5" s="64" t="s">
        <v>77</v>
      </c>
      <c r="C5" s="64"/>
      <c r="D5" s="64"/>
      <c r="E5" s="64"/>
      <c r="F5" s="64"/>
      <c r="G5" s="64"/>
      <c r="H5" s="64"/>
      <c r="I5" s="64"/>
      <c r="J5" s="64"/>
      <c r="K5" s="64"/>
    </row>
    <row r="6" spans="2:14" s="9" customFormat="1" ht="18" customHeight="1" x14ac:dyDescent="0.35">
      <c r="B6" s="66" t="s">
        <v>78</v>
      </c>
      <c r="C6" s="66"/>
      <c r="D6" s="66"/>
      <c r="E6" s="66"/>
      <c r="F6" s="66"/>
      <c r="G6" s="66"/>
      <c r="H6" s="66"/>
      <c r="I6" s="66"/>
      <c r="J6" s="66"/>
      <c r="K6" s="66"/>
    </row>
    <row r="7" spans="2:14" s="10" customFormat="1" ht="20.25" x14ac:dyDescent="0.3">
      <c r="B7" s="61" t="s">
        <v>113</v>
      </c>
      <c r="C7" s="61"/>
      <c r="D7" s="61"/>
      <c r="E7" s="61"/>
    </row>
    <row r="8" spans="2:14" s="10" customFormat="1" ht="20.25" x14ac:dyDescent="0.3">
      <c r="B8" s="33" t="s">
        <v>134</v>
      </c>
      <c r="C8" s="25"/>
      <c r="D8" s="34"/>
      <c r="E8" s="34"/>
    </row>
    <row r="9" spans="2:14" ht="18.75" x14ac:dyDescent="0.3">
      <c r="B9" s="31"/>
      <c r="C9" s="32"/>
      <c r="D9" s="32"/>
      <c r="E9" s="13" t="s">
        <v>3</v>
      </c>
      <c r="F9" s="13" t="s">
        <v>111</v>
      </c>
      <c r="G9" s="13" t="s">
        <v>114</v>
      </c>
      <c r="H9" s="13" t="s">
        <v>115</v>
      </c>
      <c r="I9" s="13" t="s">
        <v>116</v>
      </c>
      <c r="J9" s="13" t="s">
        <v>118</v>
      </c>
      <c r="K9" s="13" t="s">
        <v>119</v>
      </c>
      <c r="L9" s="13" t="s">
        <v>120</v>
      </c>
      <c r="M9" s="13" t="s">
        <v>122</v>
      </c>
      <c r="N9" s="13" t="s">
        <v>133</v>
      </c>
    </row>
    <row r="10" spans="2:14" ht="37.5" x14ac:dyDescent="0.25">
      <c r="B10" s="12" t="s">
        <v>0</v>
      </c>
      <c r="C10" s="13" t="s">
        <v>1</v>
      </c>
      <c r="D10" s="13" t="s">
        <v>2</v>
      </c>
      <c r="E10" s="13" t="s">
        <v>1</v>
      </c>
      <c r="F10" s="13" t="s">
        <v>1</v>
      </c>
      <c r="G10" s="13" t="s">
        <v>1</v>
      </c>
      <c r="H10" s="13" t="s">
        <v>1</v>
      </c>
      <c r="I10" s="13" t="s">
        <v>1</v>
      </c>
      <c r="J10" s="13" t="s">
        <v>1</v>
      </c>
      <c r="K10" s="13" t="s">
        <v>1</v>
      </c>
      <c r="L10" s="13" t="s">
        <v>1</v>
      </c>
      <c r="M10" s="13" t="s">
        <v>123</v>
      </c>
      <c r="N10" s="13" t="s">
        <v>123</v>
      </c>
    </row>
    <row r="11" spans="2:14" ht="15" x14ac:dyDescent="0.25">
      <c r="B11" s="27" t="s">
        <v>4</v>
      </c>
      <c r="C11" s="28">
        <f>SUM(E11:N11)</f>
        <v>9347307721.2699986</v>
      </c>
      <c r="D11" s="28">
        <f t="shared" ref="D11:D13" si="0">D12</f>
        <v>15135571530.41</v>
      </c>
      <c r="E11" s="28">
        <f t="shared" ref="E11:N14" si="1">E12</f>
        <v>228409881.50999999</v>
      </c>
      <c r="F11" s="28">
        <f t="shared" si="1"/>
        <v>805559577.28000009</v>
      </c>
      <c r="G11" s="28">
        <f t="shared" si="1"/>
        <v>949523606.85000002</v>
      </c>
      <c r="H11" s="28">
        <f t="shared" si="1"/>
        <v>708933828.32999992</v>
      </c>
      <c r="I11" s="28">
        <f t="shared" si="1"/>
        <v>840748401.83000004</v>
      </c>
      <c r="J11" s="28">
        <f t="shared" si="1"/>
        <v>710333417.58000004</v>
      </c>
      <c r="K11" s="28">
        <f t="shared" si="1"/>
        <v>1042409108.5300001</v>
      </c>
      <c r="L11" s="28">
        <f t="shared" si="1"/>
        <v>1130117323.48</v>
      </c>
      <c r="M11" s="28">
        <f t="shared" si="1"/>
        <v>701613606.94999993</v>
      </c>
      <c r="N11" s="28">
        <f t="shared" si="1"/>
        <v>2229658968.9299998</v>
      </c>
    </row>
    <row r="12" spans="2:14" x14ac:dyDescent="0.25">
      <c r="B12" s="6" t="s">
        <v>5</v>
      </c>
      <c r="C12" s="4">
        <f t="shared" ref="C12:C38" si="2">SUM(E12:N12)</f>
        <v>9347307721.2699986</v>
      </c>
      <c r="D12" s="4">
        <f t="shared" si="0"/>
        <v>15135571530.41</v>
      </c>
      <c r="E12" s="4">
        <f t="shared" si="1"/>
        <v>228409881.50999999</v>
      </c>
      <c r="F12" s="4">
        <f t="shared" si="1"/>
        <v>805559577.28000009</v>
      </c>
      <c r="G12" s="4">
        <f t="shared" si="1"/>
        <v>949523606.85000002</v>
      </c>
      <c r="H12" s="4">
        <f t="shared" si="1"/>
        <v>708933828.32999992</v>
      </c>
      <c r="I12" s="4">
        <f t="shared" si="1"/>
        <v>840748401.83000004</v>
      </c>
      <c r="J12" s="4">
        <f t="shared" si="1"/>
        <v>710333417.58000004</v>
      </c>
      <c r="K12" s="4">
        <f t="shared" si="1"/>
        <v>1042409108.5300001</v>
      </c>
      <c r="L12" s="4">
        <f t="shared" si="1"/>
        <v>1130117323.48</v>
      </c>
      <c r="M12" s="4">
        <f t="shared" si="1"/>
        <v>701613606.94999993</v>
      </c>
      <c r="N12" s="4">
        <f t="shared" si="1"/>
        <v>2229658968.9299998</v>
      </c>
    </row>
    <row r="13" spans="2:14" x14ac:dyDescent="0.25">
      <c r="B13" s="6" t="s">
        <v>6</v>
      </c>
      <c r="C13" s="4">
        <f t="shared" si="2"/>
        <v>9347307721.2699986</v>
      </c>
      <c r="D13" s="4">
        <f t="shared" si="0"/>
        <v>15135571530.41</v>
      </c>
      <c r="E13" s="4">
        <f t="shared" si="1"/>
        <v>228409881.50999999</v>
      </c>
      <c r="F13" s="4">
        <f t="shared" si="1"/>
        <v>805559577.28000009</v>
      </c>
      <c r="G13" s="4">
        <f t="shared" si="1"/>
        <v>949523606.85000002</v>
      </c>
      <c r="H13" s="4">
        <f t="shared" si="1"/>
        <v>708933828.32999992</v>
      </c>
      <c r="I13" s="4">
        <f t="shared" si="1"/>
        <v>840748401.83000004</v>
      </c>
      <c r="J13" s="4">
        <f t="shared" si="1"/>
        <v>710333417.58000004</v>
      </c>
      <c r="K13" s="4">
        <f t="shared" si="1"/>
        <v>1042409108.5300001</v>
      </c>
      <c r="L13" s="4">
        <f t="shared" si="1"/>
        <v>1130117323.48</v>
      </c>
      <c r="M13" s="4">
        <f t="shared" si="1"/>
        <v>701613606.94999993</v>
      </c>
      <c r="N13" s="4">
        <f t="shared" si="1"/>
        <v>2229658968.9299998</v>
      </c>
    </row>
    <row r="14" spans="2:14" x14ac:dyDescent="0.25">
      <c r="B14" s="6" t="s">
        <v>7</v>
      </c>
      <c r="C14" s="4">
        <f t="shared" si="2"/>
        <v>9347307721.2699986</v>
      </c>
      <c r="D14" s="4">
        <f>D15</f>
        <v>15135571530.41</v>
      </c>
      <c r="E14" s="4">
        <f t="shared" si="1"/>
        <v>228409881.50999999</v>
      </c>
      <c r="F14" s="4">
        <f t="shared" si="1"/>
        <v>805559577.28000009</v>
      </c>
      <c r="G14" s="4">
        <f t="shared" si="1"/>
        <v>949523606.85000002</v>
      </c>
      <c r="H14" s="4">
        <f t="shared" si="1"/>
        <v>708933828.32999992</v>
      </c>
      <c r="I14" s="4">
        <f t="shared" si="1"/>
        <v>840748401.83000004</v>
      </c>
      <c r="J14" s="4">
        <f t="shared" si="1"/>
        <v>710333417.58000004</v>
      </c>
      <c r="K14" s="4">
        <f t="shared" si="1"/>
        <v>1042409108.5300001</v>
      </c>
      <c r="L14" s="4">
        <f t="shared" si="1"/>
        <v>1130117323.48</v>
      </c>
      <c r="M14" s="4">
        <f t="shared" si="1"/>
        <v>701613606.94999993</v>
      </c>
      <c r="N14" s="4">
        <f t="shared" si="1"/>
        <v>2229658968.9299998</v>
      </c>
    </row>
    <row r="15" spans="2:14" ht="15" x14ac:dyDescent="0.25">
      <c r="B15" s="27" t="s">
        <v>8</v>
      </c>
      <c r="C15" s="28">
        <f t="shared" si="2"/>
        <v>9347307721.2699986</v>
      </c>
      <c r="D15" s="28">
        <f>D16+D20+D30+D47+D55+D64</f>
        <v>15135571530.41</v>
      </c>
      <c r="E15" s="28">
        <f t="shared" ref="E15:M15" si="3">E16+E20+E30+E39+E47+E55+E64</f>
        <v>228409881.50999999</v>
      </c>
      <c r="F15" s="28">
        <f t="shared" si="3"/>
        <v>805559577.28000009</v>
      </c>
      <c r="G15" s="28">
        <f t="shared" si="3"/>
        <v>949523606.85000002</v>
      </c>
      <c r="H15" s="28">
        <f t="shared" si="3"/>
        <v>708933828.32999992</v>
      </c>
      <c r="I15" s="28">
        <f t="shared" si="3"/>
        <v>840748401.83000004</v>
      </c>
      <c r="J15" s="28">
        <f t="shared" si="3"/>
        <v>710333417.58000004</v>
      </c>
      <c r="K15" s="28">
        <f t="shared" si="3"/>
        <v>1042409108.5300001</v>
      </c>
      <c r="L15" s="28">
        <f t="shared" si="3"/>
        <v>1130117323.48</v>
      </c>
      <c r="M15" s="28">
        <f t="shared" si="3"/>
        <v>701613606.94999993</v>
      </c>
      <c r="N15" s="28">
        <f t="shared" ref="N15" si="4">N16+N20+N30+N39+N47+N55+N64</f>
        <v>2229658968.9299998</v>
      </c>
    </row>
    <row r="16" spans="2:14" ht="15" x14ac:dyDescent="0.25">
      <c r="B16" s="27" t="s">
        <v>9</v>
      </c>
      <c r="C16" s="28">
        <f t="shared" si="2"/>
        <v>858699383.46000004</v>
      </c>
      <c r="D16" s="28">
        <f>D17+D18+D19</f>
        <v>1125270500</v>
      </c>
      <c r="E16" s="28">
        <f t="shared" ref="E16:L16" si="5">E17+E18+E19</f>
        <v>75526557.200000003</v>
      </c>
      <c r="F16" s="28">
        <f t="shared" si="5"/>
        <v>75724339.719999999</v>
      </c>
      <c r="G16" s="28">
        <f t="shared" si="5"/>
        <v>80039742.909999996</v>
      </c>
      <c r="H16" s="28">
        <f t="shared" si="5"/>
        <v>94293679.719999999</v>
      </c>
      <c r="I16" s="28">
        <f t="shared" si="5"/>
        <v>77523359.899999991</v>
      </c>
      <c r="J16" s="28">
        <f t="shared" si="5"/>
        <v>81816243.359999999</v>
      </c>
      <c r="K16" s="28">
        <f t="shared" si="5"/>
        <v>78139654.230000004</v>
      </c>
      <c r="L16" s="28">
        <f t="shared" si="5"/>
        <v>81290125.879999995</v>
      </c>
      <c r="M16" s="28">
        <f t="shared" ref="M16" si="6">M17+M18+M19</f>
        <v>93571614.600000009</v>
      </c>
      <c r="N16" s="28">
        <f t="shared" ref="N16" si="7">N17+N18+N19</f>
        <v>120774065.94</v>
      </c>
    </row>
    <row r="17" spans="2:14" x14ac:dyDescent="0.25">
      <c r="B17" s="6" t="s">
        <v>10</v>
      </c>
      <c r="C17" s="4">
        <f t="shared" si="2"/>
        <v>701030497.08999991</v>
      </c>
      <c r="D17" s="4">
        <v>908133036.27999997</v>
      </c>
      <c r="E17" s="4">
        <v>63784112.539999999</v>
      </c>
      <c r="F17" s="4">
        <v>64069375.479999997</v>
      </c>
      <c r="G17" s="4">
        <v>67526630.950000003</v>
      </c>
      <c r="H17" s="4">
        <v>82434079.790000007</v>
      </c>
      <c r="I17" s="4">
        <v>65761101.909999996</v>
      </c>
      <c r="J17" s="4">
        <v>70054409.640000001</v>
      </c>
      <c r="K17" s="4">
        <v>65096864.590000004</v>
      </c>
      <c r="L17" s="4">
        <v>69196000.629999995</v>
      </c>
      <c r="M17" s="4">
        <v>81822266.790000007</v>
      </c>
      <c r="N17" s="4">
        <v>71285654.769999996</v>
      </c>
    </row>
    <row r="18" spans="2:14" x14ac:dyDescent="0.25">
      <c r="B18" s="6" t="s">
        <v>11</v>
      </c>
      <c r="C18" s="4">
        <f t="shared" si="2"/>
        <v>60551532.659999996</v>
      </c>
      <c r="D18" s="4">
        <v>93346698</v>
      </c>
      <c r="E18" s="4">
        <v>1982820</v>
      </c>
      <c r="F18" s="4">
        <v>1982820</v>
      </c>
      <c r="G18" s="4">
        <v>2832484.38</v>
      </c>
      <c r="H18" s="4">
        <v>1992334.38</v>
      </c>
      <c r="I18" s="4">
        <v>2006020</v>
      </c>
      <c r="J18" s="4">
        <v>2095248.21</v>
      </c>
      <c r="K18" s="4">
        <v>3405120</v>
      </c>
      <c r="L18" s="4">
        <v>2447508.58</v>
      </c>
      <c r="M18" s="4">
        <v>2076764.37</v>
      </c>
      <c r="N18" s="4">
        <v>39730412.740000002</v>
      </c>
    </row>
    <row r="19" spans="2:14" x14ac:dyDescent="0.25">
      <c r="B19" s="6" t="s">
        <v>12</v>
      </c>
      <c r="C19" s="4">
        <f t="shared" si="2"/>
        <v>97117353.710000008</v>
      </c>
      <c r="D19" s="4">
        <v>123790765.72</v>
      </c>
      <c r="E19" s="4">
        <v>9759624.6600000001</v>
      </c>
      <c r="F19" s="4">
        <v>9672144.2400000002</v>
      </c>
      <c r="G19" s="4">
        <v>9680627.5800000001</v>
      </c>
      <c r="H19" s="4">
        <v>9867265.5500000007</v>
      </c>
      <c r="I19" s="4">
        <v>9756237.9900000002</v>
      </c>
      <c r="J19" s="4">
        <v>9666585.5099999998</v>
      </c>
      <c r="K19" s="4">
        <v>9637669.6400000006</v>
      </c>
      <c r="L19" s="4">
        <v>9646616.6699999999</v>
      </c>
      <c r="M19" s="4">
        <v>9672583.4399999995</v>
      </c>
      <c r="N19" s="4">
        <v>9757998.4299999997</v>
      </c>
    </row>
    <row r="20" spans="2:14" ht="15" x14ac:dyDescent="0.25">
      <c r="B20" s="27" t="s">
        <v>13</v>
      </c>
      <c r="C20" s="28">
        <f t="shared" si="2"/>
        <v>332340698.95999998</v>
      </c>
      <c r="D20" s="28">
        <f>D21+D22+D23+D24+D25+D26+D27+D28+D29</f>
        <v>405585640.60000002</v>
      </c>
      <c r="E20" s="28">
        <f t="shared" ref="E20:L20" si="8">E21+E22+E23+E24+E25+E26+E27+E28+E29</f>
        <v>12706666.969999999</v>
      </c>
      <c r="F20" s="28">
        <f t="shared" si="8"/>
        <v>25472406.909999996</v>
      </c>
      <c r="G20" s="28">
        <f t="shared" si="8"/>
        <v>45169628.119999997</v>
      </c>
      <c r="H20" s="28">
        <f t="shared" si="8"/>
        <v>32654833.16</v>
      </c>
      <c r="I20" s="28">
        <f t="shared" si="8"/>
        <v>29748726.569999997</v>
      </c>
      <c r="J20" s="28">
        <f t="shared" si="8"/>
        <v>27485147.890000001</v>
      </c>
      <c r="K20" s="28">
        <f t="shared" si="8"/>
        <v>40446419.840000004</v>
      </c>
      <c r="L20" s="28">
        <f t="shared" si="8"/>
        <v>25613611.41</v>
      </c>
      <c r="M20" s="28">
        <f t="shared" ref="M20" si="9">M21+M22+M23+M24+M25+M26+M27+M28+M29</f>
        <v>33962576.569999993</v>
      </c>
      <c r="N20" s="28">
        <f t="shared" ref="N20" si="10">N21+N22+N23+N24+N25+N26+N27+N28+N29</f>
        <v>59080681.520000003</v>
      </c>
    </row>
    <row r="21" spans="2:14" x14ac:dyDescent="0.25">
      <c r="B21" s="6" t="s">
        <v>14</v>
      </c>
      <c r="C21" s="4">
        <f t="shared" si="2"/>
        <v>59443803.729999997</v>
      </c>
      <c r="D21" s="4">
        <v>66080000</v>
      </c>
      <c r="E21" s="4">
        <v>4700368.91</v>
      </c>
      <c r="F21" s="4">
        <v>5371574.1500000004</v>
      </c>
      <c r="G21" s="4">
        <v>6087367.1200000001</v>
      </c>
      <c r="H21" s="4">
        <v>4974289.4000000004</v>
      </c>
      <c r="I21" s="4">
        <v>5655325.8099999996</v>
      </c>
      <c r="J21" s="4">
        <v>6668901.2000000002</v>
      </c>
      <c r="K21" s="4">
        <v>6778148.6699999999</v>
      </c>
      <c r="L21" s="4">
        <v>6469482.29</v>
      </c>
      <c r="M21" s="4">
        <v>6195840.7599999998</v>
      </c>
      <c r="N21" s="4">
        <v>6542505.4199999999</v>
      </c>
    </row>
    <row r="22" spans="2:14" x14ac:dyDescent="0.25">
      <c r="B22" s="6" t="s">
        <v>15</v>
      </c>
      <c r="C22" s="4">
        <f t="shared" si="2"/>
        <v>2716079.01</v>
      </c>
      <c r="D22" s="4">
        <f>6371865+12313707</f>
        <v>18685572</v>
      </c>
      <c r="E22" s="4">
        <v>0</v>
      </c>
      <c r="F22" s="4">
        <v>166026</v>
      </c>
      <c r="G22" s="4">
        <v>1175412.1599999999</v>
      </c>
      <c r="H22" s="4">
        <v>294273.71000000002</v>
      </c>
      <c r="I22" s="4">
        <v>298068</v>
      </c>
      <c r="J22" s="4">
        <v>318748.68</v>
      </c>
      <c r="K22" s="4">
        <v>195879.26</v>
      </c>
      <c r="L22" s="4">
        <v>84771.199999999997</v>
      </c>
      <c r="M22" s="4">
        <v>0</v>
      </c>
      <c r="N22" s="4">
        <v>182900</v>
      </c>
    </row>
    <row r="23" spans="2:14" x14ac:dyDescent="0.25">
      <c r="B23" s="6" t="s">
        <v>16</v>
      </c>
      <c r="C23" s="4">
        <f t="shared" si="2"/>
        <v>5187204.8</v>
      </c>
      <c r="D23" s="4">
        <v>5197600</v>
      </c>
      <c r="E23" s="4">
        <v>0</v>
      </c>
      <c r="F23" s="4">
        <v>0</v>
      </c>
      <c r="G23" s="4">
        <v>0</v>
      </c>
      <c r="H23" s="4">
        <v>1700000</v>
      </c>
      <c r="I23" s="4"/>
      <c r="J23" s="4">
        <v>0</v>
      </c>
      <c r="K23" s="4">
        <v>3487204.8</v>
      </c>
      <c r="L23" s="4">
        <v>0</v>
      </c>
      <c r="M23" s="4">
        <v>0</v>
      </c>
      <c r="N23" s="4">
        <v>0</v>
      </c>
    </row>
    <row r="24" spans="2:14" x14ac:dyDescent="0.25">
      <c r="B24" s="6" t="s">
        <v>17</v>
      </c>
      <c r="C24" s="4">
        <f t="shared" si="2"/>
        <v>475660</v>
      </c>
      <c r="D24" s="4">
        <v>1495000</v>
      </c>
      <c r="E24" s="4">
        <v>0</v>
      </c>
      <c r="F24" s="4">
        <v>0</v>
      </c>
      <c r="G24" s="4">
        <v>0</v>
      </c>
      <c r="H24" s="4">
        <v>285000</v>
      </c>
      <c r="I24" s="4"/>
      <c r="J24" s="4">
        <v>0</v>
      </c>
      <c r="K24" s="4">
        <v>190660</v>
      </c>
      <c r="L24" s="4">
        <v>0</v>
      </c>
      <c r="M24" s="4">
        <v>0</v>
      </c>
      <c r="N24" s="4">
        <v>0</v>
      </c>
    </row>
    <row r="25" spans="2:14" x14ac:dyDescent="0.25">
      <c r="B25" s="6" t="s">
        <v>18</v>
      </c>
      <c r="C25" s="4">
        <f t="shared" si="2"/>
        <v>133655112.54999998</v>
      </c>
      <c r="D25" s="4">
        <v>131165002.44</v>
      </c>
      <c r="E25" s="4">
        <v>4530607.93</v>
      </c>
      <c r="F25" s="4">
        <v>14824416.859999999</v>
      </c>
      <c r="G25" s="4">
        <v>20766134.859999999</v>
      </c>
      <c r="H25" s="4">
        <v>14482457.1</v>
      </c>
      <c r="I25" s="4">
        <v>17660356.789999999</v>
      </c>
      <c r="J25" s="4">
        <v>6350240.6299999999</v>
      </c>
      <c r="K25" s="4">
        <v>6372016.6799999997</v>
      </c>
      <c r="L25" s="4">
        <v>7689477.9699999997</v>
      </c>
      <c r="M25" s="4">
        <v>17064447.329999998</v>
      </c>
      <c r="N25" s="4">
        <v>23914956.399999999</v>
      </c>
    </row>
    <row r="26" spans="2:14" x14ac:dyDescent="0.25">
      <c r="B26" s="6" t="s">
        <v>19</v>
      </c>
      <c r="C26" s="4">
        <f t="shared" si="2"/>
        <v>28048430.999999996</v>
      </c>
      <c r="D26" s="4">
        <f>28024300.36+10000000</f>
        <v>38024300.359999999</v>
      </c>
      <c r="E26" s="4">
        <v>354316.53</v>
      </c>
      <c r="F26" s="4">
        <v>482290.53</v>
      </c>
      <c r="G26" s="4">
        <v>546231.19999999995</v>
      </c>
      <c r="H26" s="4">
        <v>5217299.17</v>
      </c>
      <c r="I26" s="4">
        <v>3402139.79</v>
      </c>
      <c r="J26" s="4">
        <v>3838706.11</v>
      </c>
      <c r="K26" s="4">
        <v>6538702.7599999998</v>
      </c>
      <c r="L26" s="4">
        <v>6638238.71</v>
      </c>
      <c r="M26" s="4">
        <v>422827.47</v>
      </c>
      <c r="N26" s="4">
        <v>607678.73</v>
      </c>
    </row>
    <row r="27" spans="2:14" ht="31.5" x14ac:dyDescent="0.25">
      <c r="B27" s="6" t="s">
        <v>20</v>
      </c>
      <c r="C27" s="4">
        <f t="shared" si="2"/>
        <v>8666246.4699999988</v>
      </c>
      <c r="D27" s="4">
        <f>24406356+6000000</f>
        <v>30406356</v>
      </c>
      <c r="E27" s="4">
        <v>0</v>
      </c>
      <c r="F27" s="4">
        <v>199263.97</v>
      </c>
      <c r="G27" s="4">
        <v>673902.1</v>
      </c>
      <c r="H27" s="4">
        <v>1029059.63</v>
      </c>
      <c r="I27" s="4">
        <v>454166.34</v>
      </c>
      <c r="J27" s="4">
        <v>387823.29</v>
      </c>
      <c r="K27" s="4">
        <v>1559416.19</v>
      </c>
      <c r="L27" s="4">
        <v>2220871.86</v>
      </c>
      <c r="M27" s="4">
        <v>1408734.52</v>
      </c>
      <c r="N27" s="4">
        <v>733008.57</v>
      </c>
    </row>
    <row r="28" spans="2:14" ht="31.5" x14ac:dyDescent="0.25">
      <c r="B28" s="6" t="s">
        <v>21</v>
      </c>
      <c r="C28" s="4">
        <f t="shared" si="2"/>
        <v>59460080.079999998</v>
      </c>
      <c r="D28" s="4">
        <v>73279481.799999997</v>
      </c>
      <c r="E28" s="4">
        <v>17360</v>
      </c>
      <c r="F28" s="4">
        <v>4242572.4000000004</v>
      </c>
      <c r="G28" s="4">
        <v>10223269.279999999</v>
      </c>
      <c r="H28" s="4">
        <v>4035254.15</v>
      </c>
      <c r="I28" s="4">
        <v>1163003.44</v>
      </c>
      <c r="J28" s="4">
        <v>999697.48</v>
      </c>
      <c r="K28" s="4">
        <v>11682071.6</v>
      </c>
      <c r="L28" s="4">
        <v>2083137.4</v>
      </c>
      <c r="M28" s="4">
        <v>7823063.4900000002</v>
      </c>
      <c r="N28" s="4">
        <v>17190650.84</v>
      </c>
    </row>
    <row r="29" spans="2:14" x14ac:dyDescent="0.25">
      <c r="B29" s="6" t="s">
        <v>22</v>
      </c>
      <c r="C29" s="4">
        <f t="shared" si="2"/>
        <v>34688081.32</v>
      </c>
      <c r="D29" s="4">
        <v>41252328</v>
      </c>
      <c r="E29" s="4">
        <v>3104013.6</v>
      </c>
      <c r="F29" s="4">
        <v>186263</v>
      </c>
      <c r="G29" s="4">
        <v>5697311.4000000004</v>
      </c>
      <c r="H29" s="4">
        <v>637200</v>
      </c>
      <c r="I29" s="4">
        <v>1115666.3999999999</v>
      </c>
      <c r="J29" s="4">
        <v>8921030.5</v>
      </c>
      <c r="K29" s="4">
        <v>3642319.88</v>
      </c>
      <c r="L29" s="4">
        <v>427631.98</v>
      </c>
      <c r="M29" s="4">
        <v>1047663</v>
      </c>
      <c r="N29" s="4">
        <v>9908981.5600000005</v>
      </c>
    </row>
    <row r="30" spans="2:14" ht="15" x14ac:dyDescent="0.25">
      <c r="B30" s="27" t="s">
        <v>23</v>
      </c>
      <c r="C30" s="28">
        <f t="shared" si="2"/>
        <v>8105366531.9200001</v>
      </c>
      <c r="D30" s="28">
        <f>D31+D32+D33+D34+D35+D36+D37+D38</f>
        <v>13467345990.809999</v>
      </c>
      <c r="E30" s="28">
        <f t="shared" ref="E30:L30" si="11">E31+E32+E33+E34+E35+E36+E37+E38</f>
        <v>140176657.33999997</v>
      </c>
      <c r="F30" s="28">
        <f t="shared" si="11"/>
        <v>700363756.21000004</v>
      </c>
      <c r="G30" s="28">
        <f t="shared" si="11"/>
        <v>822301760.95000005</v>
      </c>
      <c r="H30" s="28">
        <f t="shared" si="11"/>
        <v>576600881.04999995</v>
      </c>
      <c r="I30" s="28">
        <f t="shared" si="11"/>
        <v>726874894.53999996</v>
      </c>
      <c r="J30" s="28">
        <f t="shared" si="11"/>
        <v>592541398.66000009</v>
      </c>
      <c r="K30" s="28">
        <f t="shared" si="11"/>
        <v>920387555.88999999</v>
      </c>
      <c r="L30" s="28">
        <f t="shared" si="11"/>
        <v>1021697267.1600001</v>
      </c>
      <c r="M30" s="28">
        <f t="shared" ref="M30" si="12">M31+M32+M33+M34+M35+M36+M37+M38</f>
        <v>570846201.32999992</v>
      </c>
      <c r="N30" s="28">
        <f t="shared" ref="N30" si="13">N31+N32+N33+N34+N35+N36+N37+N38</f>
        <v>2033576158.79</v>
      </c>
    </row>
    <row r="31" spans="2:14" x14ac:dyDescent="0.25">
      <c r="B31" s="6" t="s">
        <v>24</v>
      </c>
      <c r="C31" s="4">
        <f t="shared" si="2"/>
        <v>3808529.21</v>
      </c>
      <c r="D31" s="4">
        <v>4798204</v>
      </c>
      <c r="E31" s="4">
        <v>0</v>
      </c>
      <c r="F31" s="4">
        <v>234010</v>
      </c>
      <c r="G31" s="4">
        <v>1400310.92</v>
      </c>
      <c r="H31" s="4">
        <v>1168729.3500000001</v>
      </c>
      <c r="I31" s="4">
        <v>0</v>
      </c>
      <c r="J31" s="4">
        <v>0</v>
      </c>
      <c r="K31" s="4">
        <v>669822.98</v>
      </c>
      <c r="L31" s="4">
        <v>34939.800000000003</v>
      </c>
      <c r="M31" s="4">
        <v>0</v>
      </c>
      <c r="N31" s="4">
        <v>300716.15999999997</v>
      </c>
    </row>
    <row r="32" spans="2:14" x14ac:dyDescent="0.25">
      <c r="B32" s="6" t="s">
        <v>25</v>
      </c>
      <c r="C32" s="4">
        <f t="shared" si="2"/>
        <v>4292268.4000000004</v>
      </c>
      <c r="D32" s="4">
        <v>5781326.5999999996</v>
      </c>
      <c r="E32" s="4">
        <v>0</v>
      </c>
      <c r="F32" s="4">
        <v>0</v>
      </c>
      <c r="G32" s="4">
        <v>62658</v>
      </c>
      <c r="H32" s="4">
        <v>261398.67</v>
      </c>
      <c r="I32" s="4">
        <v>6973.21</v>
      </c>
      <c r="J32" s="4">
        <v>26357.42</v>
      </c>
      <c r="K32" s="4">
        <v>4248</v>
      </c>
      <c r="L32" s="4">
        <v>238548.8</v>
      </c>
      <c r="M32" s="4">
        <v>3692084.3</v>
      </c>
      <c r="N32" s="4">
        <v>0</v>
      </c>
    </row>
    <row r="33" spans="2:14" x14ac:dyDescent="0.25">
      <c r="B33" s="6" t="s">
        <v>26</v>
      </c>
      <c r="C33" s="4">
        <f t="shared" si="2"/>
        <v>8304424.1500000004</v>
      </c>
      <c r="D33" s="4">
        <v>9257754.4000000004</v>
      </c>
      <c r="E33" s="4">
        <v>0</v>
      </c>
      <c r="F33" s="4">
        <v>0</v>
      </c>
      <c r="G33" s="4">
        <v>1764244.67</v>
      </c>
      <c r="H33" s="4">
        <v>0</v>
      </c>
      <c r="I33" s="4">
        <v>1224696.06</v>
      </c>
      <c r="J33" s="4">
        <v>14868</v>
      </c>
      <c r="K33" s="4">
        <v>2908910.5</v>
      </c>
      <c r="L33" s="4">
        <v>1150618</v>
      </c>
      <c r="M33" s="4">
        <v>1066591.8</v>
      </c>
      <c r="N33" s="4">
        <v>174495.12</v>
      </c>
    </row>
    <row r="34" spans="2:14" ht="15" customHeight="1" x14ac:dyDescent="0.25">
      <c r="B34" s="6" t="s">
        <v>27</v>
      </c>
      <c r="C34" s="4">
        <f t="shared" si="2"/>
        <v>5765218549.2999992</v>
      </c>
      <c r="D34" s="4">
        <f>5369491858.1+3788403680.84</f>
        <v>9157895538.9400005</v>
      </c>
      <c r="E34" s="4">
        <v>103800034.02</v>
      </c>
      <c r="F34" s="4">
        <v>533196696.95999998</v>
      </c>
      <c r="G34" s="4">
        <v>561494175.02999997</v>
      </c>
      <c r="H34" s="4">
        <v>478274447.04000002</v>
      </c>
      <c r="I34" s="4">
        <v>488053736.45999998</v>
      </c>
      <c r="J34" s="4">
        <v>491384820.72000003</v>
      </c>
      <c r="K34" s="4">
        <v>401652673.11000001</v>
      </c>
      <c r="L34" s="4">
        <v>707330260.66999996</v>
      </c>
      <c r="M34" s="4">
        <v>372968895.5</v>
      </c>
      <c r="N34" s="4">
        <v>1627062809.79</v>
      </c>
    </row>
    <row r="35" spans="2:14" x14ac:dyDescent="0.25">
      <c r="B35" s="6" t="s">
        <v>28</v>
      </c>
      <c r="C35" s="4">
        <f t="shared" si="2"/>
        <v>10738444.319999998</v>
      </c>
      <c r="D35" s="4">
        <v>13674666.130000001</v>
      </c>
      <c r="E35" s="4">
        <v>0</v>
      </c>
      <c r="F35" s="4">
        <v>649543.98</v>
      </c>
      <c r="G35" s="4">
        <v>81124.490000000005</v>
      </c>
      <c r="H35" s="4">
        <v>4958624.47</v>
      </c>
      <c r="I35" s="4">
        <v>187077.2</v>
      </c>
      <c r="J35" s="4">
        <v>23600</v>
      </c>
      <c r="K35" s="4">
        <v>217061.14</v>
      </c>
      <c r="L35" s="4">
        <v>493951.07</v>
      </c>
      <c r="M35" s="4">
        <v>4123111.78</v>
      </c>
      <c r="N35" s="4">
        <v>4350.1899999999996</v>
      </c>
    </row>
    <row r="36" spans="2:14" x14ac:dyDescent="0.25">
      <c r="B36" s="6" t="s">
        <v>29</v>
      </c>
      <c r="C36" s="4">
        <f t="shared" si="2"/>
        <v>1706034.2899999998</v>
      </c>
      <c r="D36" s="4">
        <v>1956463.8</v>
      </c>
      <c r="E36" s="4">
        <v>0</v>
      </c>
      <c r="F36" s="4">
        <v>0</v>
      </c>
      <c r="G36" s="4">
        <v>14703.74</v>
      </c>
      <c r="H36" s="4">
        <v>861133.26</v>
      </c>
      <c r="I36" s="4">
        <v>167512.79999999999</v>
      </c>
      <c r="J36" s="4">
        <v>0</v>
      </c>
      <c r="K36" s="4">
        <v>10602.38</v>
      </c>
      <c r="L36" s="4"/>
      <c r="M36" s="4">
        <v>594707.69999999995</v>
      </c>
      <c r="N36" s="4">
        <v>57374.41</v>
      </c>
    </row>
    <row r="37" spans="2:14" ht="31.5" x14ac:dyDescent="0.25">
      <c r="B37" s="6" t="s">
        <v>30</v>
      </c>
      <c r="C37" s="4">
        <f t="shared" si="2"/>
        <v>734871136.3499999</v>
      </c>
      <c r="D37" s="4">
        <f>709142105.78+816802822.9-254200416-0.25</f>
        <v>1271744512.4299998</v>
      </c>
      <c r="E37" s="4">
        <v>2052830.1</v>
      </c>
      <c r="F37" s="4">
        <v>1059967.3799999999</v>
      </c>
      <c r="G37" s="4">
        <v>9694538.5199999996</v>
      </c>
      <c r="H37" s="4">
        <v>1235293.82</v>
      </c>
      <c r="I37" s="4">
        <v>18457600.390000001</v>
      </c>
      <c r="J37" s="4">
        <v>139383.89000000001</v>
      </c>
      <c r="K37" s="4">
        <v>282500609.62</v>
      </c>
      <c r="L37" s="4">
        <v>250345863.5</v>
      </c>
      <c r="M37" s="4">
        <v>73322737.819999993</v>
      </c>
      <c r="N37" s="4">
        <v>96062311.310000002</v>
      </c>
    </row>
    <row r="38" spans="2:14" x14ac:dyDescent="0.25">
      <c r="B38" s="6" t="s">
        <v>31</v>
      </c>
      <c r="C38" s="4">
        <f t="shared" si="2"/>
        <v>1576427145.8999999</v>
      </c>
      <c r="D38" s="4">
        <f>1651593398.67+1350644125.84</f>
        <v>3002237524.5100002</v>
      </c>
      <c r="E38" s="4">
        <v>34323793.219999999</v>
      </c>
      <c r="F38" s="4">
        <v>165223537.88999999</v>
      </c>
      <c r="G38" s="4">
        <v>247790005.58000001</v>
      </c>
      <c r="H38" s="4">
        <v>89841254.439999998</v>
      </c>
      <c r="I38" s="4">
        <v>218777298.41999999</v>
      </c>
      <c r="J38" s="4">
        <v>100952368.63</v>
      </c>
      <c r="K38" s="4">
        <v>232423628.16</v>
      </c>
      <c r="L38" s="4">
        <v>62103085.32</v>
      </c>
      <c r="M38" s="4">
        <v>115078072.43000001</v>
      </c>
      <c r="N38" s="4">
        <v>309914101.81</v>
      </c>
    </row>
    <row r="39" spans="2:14" s="26" customFormat="1" ht="14.25" x14ac:dyDescent="0.2">
      <c r="B39" s="27" t="s">
        <v>95</v>
      </c>
      <c r="C39" s="28"/>
      <c r="D39" s="28">
        <v>0</v>
      </c>
      <c r="E39" s="28">
        <f>E40+E41+E42+E43+E44+E45+E46</f>
        <v>0</v>
      </c>
      <c r="F39" s="28"/>
      <c r="G39" s="28"/>
      <c r="H39" s="28"/>
      <c r="I39" s="28"/>
      <c r="J39" s="28"/>
      <c r="K39" s="28"/>
      <c r="L39" s="28"/>
      <c r="M39" s="28"/>
      <c r="N39" s="28"/>
    </row>
    <row r="40" spans="2:14" s="26" customFormat="1" ht="15" x14ac:dyDescent="0.2">
      <c r="B40" s="29" t="s">
        <v>96</v>
      </c>
      <c r="C40" s="22">
        <v>0</v>
      </c>
      <c r="D40" s="22">
        <v>0</v>
      </c>
      <c r="E40" s="22">
        <v>0</v>
      </c>
      <c r="F40" s="22"/>
      <c r="G40" s="22"/>
      <c r="H40" s="22"/>
      <c r="I40" s="22"/>
      <c r="J40" s="22"/>
      <c r="K40" s="22"/>
      <c r="L40" s="22"/>
      <c r="M40" s="22"/>
      <c r="N40" s="22"/>
    </row>
    <row r="41" spans="2:14" s="26" customFormat="1" ht="30" x14ac:dyDescent="0.2">
      <c r="B41" s="29" t="s">
        <v>97</v>
      </c>
      <c r="C41" s="22">
        <v>0</v>
      </c>
      <c r="D41" s="22">
        <v>0</v>
      </c>
      <c r="E41" s="22">
        <v>0</v>
      </c>
      <c r="F41" s="22"/>
      <c r="G41" s="22"/>
      <c r="H41" s="22"/>
      <c r="I41" s="22"/>
      <c r="J41" s="22"/>
      <c r="K41" s="22"/>
      <c r="L41" s="22"/>
      <c r="M41" s="22"/>
      <c r="N41" s="22"/>
    </row>
    <row r="42" spans="2:14" s="26" customFormat="1" ht="30" x14ac:dyDescent="0.2">
      <c r="B42" s="29" t="s">
        <v>98</v>
      </c>
      <c r="C42" s="22">
        <v>0</v>
      </c>
      <c r="D42" s="22">
        <v>0</v>
      </c>
      <c r="E42" s="22">
        <v>0</v>
      </c>
      <c r="F42" s="22"/>
      <c r="G42" s="22"/>
      <c r="H42" s="22"/>
      <c r="I42" s="22"/>
      <c r="J42" s="22"/>
      <c r="K42" s="22"/>
      <c r="L42" s="22"/>
      <c r="M42" s="22"/>
      <c r="N42" s="22"/>
    </row>
    <row r="43" spans="2:14" s="26" customFormat="1" ht="30" x14ac:dyDescent="0.2">
      <c r="B43" s="29" t="s">
        <v>99</v>
      </c>
      <c r="C43" s="22">
        <v>0</v>
      </c>
      <c r="D43" s="22">
        <v>0</v>
      </c>
      <c r="E43" s="22">
        <v>0</v>
      </c>
      <c r="F43" s="22"/>
      <c r="G43" s="22"/>
      <c r="H43" s="22"/>
      <c r="I43" s="22"/>
      <c r="J43" s="22"/>
      <c r="K43" s="22"/>
      <c r="L43" s="22"/>
      <c r="M43" s="22"/>
      <c r="N43" s="22"/>
    </row>
    <row r="44" spans="2:14" s="26" customFormat="1" ht="30" x14ac:dyDescent="0.2">
      <c r="B44" s="29" t="s">
        <v>100</v>
      </c>
      <c r="C44" s="22">
        <v>0</v>
      </c>
      <c r="D44" s="22">
        <v>0</v>
      </c>
      <c r="E44" s="22">
        <v>0</v>
      </c>
      <c r="F44" s="22"/>
      <c r="G44" s="22"/>
      <c r="H44" s="22"/>
      <c r="I44" s="22"/>
      <c r="J44" s="22"/>
      <c r="K44" s="22"/>
      <c r="L44" s="22"/>
      <c r="M44" s="22"/>
      <c r="N44" s="22"/>
    </row>
    <row r="45" spans="2:14" s="26" customFormat="1" ht="15" x14ac:dyDescent="0.2">
      <c r="B45" s="29" t="s">
        <v>101</v>
      </c>
      <c r="C45" s="22">
        <v>0</v>
      </c>
      <c r="D45" s="22">
        <v>0</v>
      </c>
      <c r="E45" s="22">
        <v>0</v>
      </c>
      <c r="F45" s="22"/>
      <c r="G45" s="22"/>
      <c r="H45" s="22"/>
      <c r="I45" s="22"/>
      <c r="J45" s="22"/>
      <c r="K45" s="22"/>
      <c r="L45" s="22"/>
      <c r="M45" s="22"/>
      <c r="N45" s="22"/>
    </row>
    <row r="46" spans="2:14" s="26" customFormat="1" ht="30" x14ac:dyDescent="0.2">
      <c r="B46" s="29" t="s">
        <v>102</v>
      </c>
      <c r="C46" s="22">
        <v>0</v>
      </c>
      <c r="D46" s="22">
        <v>0</v>
      </c>
      <c r="E46" s="22">
        <v>0</v>
      </c>
      <c r="F46" s="22"/>
      <c r="G46" s="22"/>
      <c r="H46" s="22"/>
      <c r="I46" s="22"/>
      <c r="J46" s="22"/>
      <c r="K46" s="22"/>
      <c r="L46" s="22"/>
      <c r="M46" s="22"/>
      <c r="N46" s="22"/>
    </row>
    <row r="47" spans="2:14" s="26" customFormat="1" ht="14.25" x14ac:dyDescent="0.2">
      <c r="B47" s="30" t="s">
        <v>103</v>
      </c>
      <c r="C47" s="28">
        <v>0</v>
      </c>
      <c r="D47" s="28"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2:14" s="26" customFormat="1" ht="15" x14ac:dyDescent="0.2">
      <c r="B48" s="29" t="s">
        <v>104</v>
      </c>
      <c r="C48" s="22">
        <v>0</v>
      </c>
      <c r="D48" s="22">
        <v>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2:14" s="26" customFormat="1" ht="30" x14ac:dyDescent="0.2">
      <c r="B49" s="29" t="s">
        <v>105</v>
      </c>
      <c r="C49" s="22">
        <v>0</v>
      </c>
      <c r="D49" s="22">
        <v>0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2:14" s="26" customFormat="1" ht="30" x14ac:dyDescent="0.2">
      <c r="B50" s="29" t="s">
        <v>106</v>
      </c>
      <c r="C50" s="22">
        <v>0</v>
      </c>
      <c r="D50" s="22">
        <v>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2:14" s="26" customFormat="1" ht="30" x14ac:dyDescent="0.2">
      <c r="B51" s="29" t="s">
        <v>107</v>
      </c>
      <c r="C51" s="22">
        <v>0</v>
      </c>
      <c r="D51" s="22">
        <v>0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2:14" s="26" customFormat="1" ht="30" x14ac:dyDescent="0.2">
      <c r="B52" s="29" t="s">
        <v>108</v>
      </c>
      <c r="C52" s="22">
        <v>0</v>
      </c>
      <c r="D52" s="22">
        <v>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2:14" s="26" customFormat="1" ht="15" x14ac:dyDescent="0.2">
      <c r="B53" s="29" t="s">
        <v>109</v>
      </c>
      <c r="C53" s="22">
        <v>0</v>
      </c>
      <c r="D53" s="22">
        <v>0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2:14" s="26" customFormat="1" ht="30" x14ac:dyDescent="0.2">
      <c r="B54" s="29" t="s">
        <v>110</v>
      </c>
      <c r="C54" s="22">
        <v>0</v>
      </c>
      <c r="D54" s="22">
        <v>0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2:14" ht="15" x14ac:dyDescent="0.25">
      <c r="B55" s="30" t="s">
        <v>32</v>
      </c>
      <c r="C55" s="28">
        <f>E55+F55+G55+H55+I55+J55+K55+L55+M55+N55</f>
        <v>36863356.400000006</v>
      </c>
      <c r="D55" s="28">
        <f>D56+D57+D58+D59+D60+D61+D62+D63</f>
        <v>88229399</v>
      </c>
      <c r="E55" s="28">
        <v>0</v>
      </c>
      <c r="F55" s="28">
        <v>0</v>
      </c>
      <c r="G55" s="28">
        <f>G56+G57+G58+G60+G61+G62</f>
        <v>108760.6</v>
      </c>
      <c r="H55" s="28">
        <f>H56+H57+H58+H60+H61+H62</f>
        <v>5384434.4000000004</v>
      </c>
      <c r="I55" s="28">
        <f>I56+I57+I58+I59+I60+I61+I62</f>
        <v>6601420.8200000003</v>
      </c>
      <c r="J55" s="28">
        <f>J56+J57+J58+J59+J60+J61+J63</f>
        <v>8490627.6699999999</v>
      </c>
      <c r="K55" s="28">
        <f>K56+K57+K58+K59+K60+K61+K62</f>
        <v>103745.60000000001</v>
      </c>
      <c r="L55" s="28">
        <f>L56+L57+L58+L59+L60+L61+L62+L63</f>
        <v>595703.05999999994</v>
      </c>
      <c r="M55" s="28">
        <f>M56+M57+M58+M59+M60+M61+M62+M63</f>
        <v>419514.73000000004</v>
      </c>
      <c r="N55" s="28">
        <f>N56+N57+N58+N59+N60+N61+N62+N63</f>
        <v>15159149.52</v>
      </c>
    </row>
    <row r="56" spans="2:14" x14ac:dyDescent="0.25">
      <c r="B56" s="6" t="s">
        <v>33</v>
      </c>
      <c r="C56" s="4">
        <f>E56+F56+G56+H56+I56+J56+K56+L56+M56+N56</f>
        <v>15155549.039999997</v>
      </c>
      <c r="D56" s="4">
        <v>46178285.890000001</v>
      </c>
      <c r="E56" s="4">
        <v>0</v>
      </c>
      <c r="F56" s="4">
        <v>0</v>
      </c>
      <c r="G56" s="4">
        <v>0</v>
      </c>
      <c r="H56" s="4">
        <v>185576.24</v>
      </c>
      <c r="I56" s="4">
        <v>5643420.7999999998</v>
      </c>
      <c r="J56" s="4">
        <v>8397254.2699999996</v>
      </c>
      <c r="K56" s="4">
        <v>103745.60000000001</v>
      </c>
      <c r="L56" s="4">
        <v>42470.85</v>
      </c>
      <c r="M56" s="4">
        <v>137399.20000000001</v>
      </c>
      <c r="N56" s="4">
        <v>645682.07999999996</v>
      </c>
    </row>
    <row r="57" spans="2:14" ht="31.5" x14ac:dyDescent="0.25">
      <c r="B57" s="6" t="s">
        <v>34</v>
      </c>
      <c r="C57" s="4">
        <f t="shared" ref="C57:C63" si="14">E57+F57+G57+H57+I57+J57+K57+L57+M57+N57</f>
        <v>65372</v>
      </c>
      <c r="D57" s="4">
        <v>410000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65372</v>
      </c>
    </row>
    <row r="58" spans="2:14" x14ac:dyDescent="0.25">
      <c r="B58" s="6" t="s">
        <v>35</v>
      </c>
      <c r="C58" s="4">
        <f t="shared" si="14"/>
        <v>0</v>
      </c>
      <c r="D58" s="4">
        <v>77200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2:14" ht="31.5" x14ac:dyDescent="0.25">
      <c r="B59" s="6" t="s">
        <v>117</v>
      </c>
      <c r="C59" s="4">
        <f t="shared" si="14"/>
        <v>14667565</v>
      </c>
      <c r="D59" s="4">
        <f>97940+21500000</f>
        <v>21597940</v>
      </c>
      <c r="E59" s="4"/>
      <c r="F59" s="4"/>
      <c r="G59" s="4"/>
      <c r="H59" s="4"/>
      <c r="I59" s="4">
        <v>327450</v>
      </c>
      <c r="J59" s="4"/>
      <c r="K59" s="4"/>
      <c r="L59" s="4"/>
      <c r="M59" s="4">
        <v>0</v>
      </c>
      <c r="N59" s="4">
        <v>14340115</v>
      </c>
    </row>
    <row r="60" spans="2:14" x14ac:dyDescent="0.25">
      <c r="B60" s="6" t="s">
        <v>36</v>
      </c>
      <c r="C60" s="4">
        <f t="shared" si="14"/>
        <v>6724608.0499999998</v>
      </c>
      <c r="D60" s="4">
        <f>2558700.8+9500000+1300000</f>
        <v>13358700.800000001</v>
      </c>
      <c r="E60" s="4">
        <v>0</v>
      </c>
      <c r="F60" s="4">
        <v>0</v>
      </c>
      <c r="G60" s="4">
        <v>0</v>
      </c>
      <c r="H60" s="4">
        <v>5198858.16</v>
      </c>
      <c r="I60" s="4">
        <v>630550.02</v>
      </c>
      <c r="J60" s="4">
        <v>65372</v>
      </c>
      <c r="K60" s="4">
        <v>0</v>
      </c>
      <c r="L60" s="4">
        <v>553232.21</v>
      </c>
      <c r="M60" s="4">
        <v>168615.22</v>
      </c>
      <c r="N60" s="4">
        <v>107980.44</v>
      </c>
    </row>
    <row r="61" spans="2:14" x14ac:dyDescent="0.25">
      <c r="B61" s="6" t="s">
        <v>37</v>
      </c>
      <c r="C61" s="4">
        <f t="shared" si="14"/>
        <v>222260.91</v>
      </c>
      <c r="D61" s="4">
        <v>304270.90999999997</v>
      </c>
      <c r="E61" s="4">
        <v>0</v>
      </c>
      <c r="F61" s="4">
        <v>0</v>
      </c>
      <c r="G61" s="4">
        <v>108760.6</v>
      </c>
      <c r="H61" s="4">
        <v>0</v>
      </c>
      <c r="I61" s="4">
        <v>0</v>
      </c>
      <c r="J61" s="4"/>
      <c r="K61" s="4"/>
      <c r="L61" s="4"/>
      <c r="M61" s="4">
        <v>113500.31</v>
      </c>
      <c r="N61" s="4">
        <v>0</v>
      </c>
    </row>
    <row r="62" spans="2:14" x14ac:dyDescent="0.25">
      <c r="B62" s="6" t="s">
        <v>38</v>
      </c>
      <c r="C62" s="4">
        <f t="shared" si="14"/>
        <v>0</v>
      </c>
      <c r="D62" s="4">
        <v>6275000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/>
      <c r="K62" s="4">
        <v>0</v>
      </c>
      <c r="L62" s="4">
        <v>0</v>
      </c>
      <c r="M62" s="4">
        <v>0</v>
      </c>
      <c r="N62" s="4">
        <v>0</v>
      </c>
    </row>
    <row r="63" spans="2:14" s="38" customFormat="1" ht="31.5" x14ac:dyDescent="0.25">
      <c r="B63" s="39" t="s">
        <v>121</v>
      </c>
      <c r="C63" s="40">
        <f t="shared" si="14"/>
        <v>28001.4</v>
      </c>
      <c r="D63" s="40">
        <v>28001.4</v>
      </c>
      <c r="E63" s="37"/>
      <c r="F63" s="37"/>
      <c r="G63" s="37"/>
      <c r="H63" s="37"/>
      <c r="I63" s="37"/>
      <c r="J63" s="40">
        <v>28001.4</v>
      </c>
      <c r="K63" s="37"/>
      <c r="L63" s="37"/>
      <c r="M63" s="37"/>
      <c r="N63" s="37"/>
    </row>
    <row r="64" spans="2:14" x14ac:dyDescent="0.25">
      <c r="B64" s="35" t="s">
        <v>39</v>
      </c>
      <c r="C64" s="36">
        <f>E64+F64+G64+H64+I64+J64+K64+L64+M64+N64</f>
        <v>14037750.530000001</v>
      </c>
      <c r="D64" s="36">
        <v>49140000</v>
      </c>
      <c r="E64" s="36">
        <v>0</v>
      </c>
      <c r="F64" s="36">
        <f t="shared" ref="F64:N64" si="15">F65</f>
        <v>3999074.44</v>
      </c>
      <c r="G64" s="36">
        <f t="shared" si="15"/>
        <v>1903714.27</v>
      </c>
      <c r="H64" s="36">
        <f t="shared" si="15"/>
        <v>0</v>
      </c>
      <c r="I64" s="36">
        <f t="shared" si="15"/>
        <v>0</v>
      </c>
      <c r="J64" s="36">
        <f t="shared" si="15"/>
        <v>0</v>
      </c>
      <c r="K64" s="36">
        <f t="shared" si="15"/>
        <v>3331732.97</v>
      </c>
      <c r="L64" s="36">
        <f t="shared" si="15"/>
        <v>920615.97</v>
      </c>
      <c r="M64" s="36">
        <f t="shared" si="15"/>
        <v>2813699.72</v>
      </c>
      <c r="N64" s="36">
        <f t="shared" si="15"/>
        <v>1068913.1599999999</v>
      </c>
    </row>
    <row r="65" spans="2:14" x14ac:dyDescent="0.25">
      <c r="B65" s="6" t="s">
        <v>40</v>
      </c>
      <c r="C65" s="4">
        <f>E65+F65+G65+H65+I65+J65+K65+L65+M65+N65</f>
        <v>14037750.530000001</v>
      </c>
      <c r="D65" s="4">
        <v>49140000</v>
      </c>
      <c r="E65" s="4">
        <v>0</v>
      </c>
      <c r="F65" s="4">
        <v>3999074.44</v>
      </c>
      <c r="G65" s="4">
        <v>1903714.27</v>
      </c>
      <c r="H65" s="4">
        <v>0</v>
      </c>
      <c r="I65" s="4">
        <v>0</v>
      </c>
      <c r="J65" s="4">
        <v>0</v>
      </c>
      <c r="K65" s="4">
        <v>3331732.97</v>
      </c>
      <c r="L65" s="4">
        <v>920615.97</v>
      </c>
      <c r="M65" s="4">
        <v>2813699.72</v>
      </c>
      <c r="N65" s="4">
        <v>1068913.1599999999</v>
      </c>
    </row>
    <row r="66" spans="2:14" s="7" customFormat="1" ht="18.75" x14ac:dyDescent="0.25">
      <c r="B66" s="12" t="s">
        <v>80</v>
      </c>
      <c r="C66" s="13">
        <f t="shared" ref="C66:L66" si="16">SUM(C64+C55+C30+C20+C16)</f>
        <v>9347307721.2700005</v>
      </c>
      <c r="D66" s="13">
        <f t="shared" si="16"/>
        <v>15135571530.41</v>
      </c>
      <c r="E66" s="13">
        <f t="shared" si="16"/>
        <v>228409881.50999999</v>
      </c>
      <c r="F66" s="13">
        <f t="shared" si="16"/>
        <v>805559577.28000009</v>
      </c>
      <c r="G66" s="13">
        <f t="shared" si="16"/>
        <v>949523606.85000002</v>
      </c>
      <c r="H66" s="13">
        <f t="shared" si="16"/>
        <v>708933828.32999992</v>
      </c>
      <c r="I66" s="13">
        <f t="shared" si="16"/>
        <v>840748401.83000004</v>
      </c>
      <c r="J66" s="13">
        <f t="shared" si="16"/>
        <v>710333417.58000004</v>
      </c>
      <c r="K66" s="13">
        <f t="shared" si="16"/>
        <v>1042409108.5300001</v>
      </c>
      <c r="L66" s="13">
        <f t="shared" si="16"/>
        <v>1130117323.48</v>
      </c>
      <c r="M66" s="13">
        <f t="shared" ref="M66" si="17">SUM(M64+M55+M30+M20+M16)</f>
        <v>701613606.94999993</v>
      </c>
      <c r="N66" s="13">
        <f t="shared" ref="N66" si="18">SUM(N64+N55+N30+N20+N16)</f>
        <v>2229658968.9299998</v>
      </c>
    </row>
    <row r="67" spans="2:14" s="7" customFormat="1" ht="18" x14ac:dyDescent="0.25">
      <c r="B67" s="19" t="s">
        <v>81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2:14" s="7" customFormat="1" ht="18" x14ac:dyDescent="0.25">
      <c r="B68" s="20" t="s">
        <v>82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</row>
    <row r="69" spans="2:14" s="7" customFormat="1" ht="30" x14ac:dyDescent="0.25">
      <c r="B69" s="21" t="s">
        <v>83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</row>
    <row r="70" spans="2:14" s="7" customFormat="1" ht="30" x14ac:dyDescent="0.25">
      <c r="B70" s="21" t="s">
        <v>84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</row>
    <row r="71" spans="2:14" s="7" customFormat="1" ht="18" x14ac:dyDescent="0.25">
      <c r="B71" s="20" t="s">
        <v>85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2:14" s="7" customFormat="1" ht="18" x14ac:dyDescent="0.25">
      <c r="B72" s="21" t="s">
        <v>86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</row>
    <row r="73" spans="2:14" s="7" customFormat="1" ht="18" x14ac:dyDescent="0.25">
      <c r="B73" s="21" t="s">
        <v>87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</row>
    <row r="74" spans="2:14" s="7" customFormat="1" ht="18" x14ac:dyDescent="0.25">
      <c r="B74" s="20" t="s">
        <v>88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</row>
    <row r="75" spans="2:14" s="7" customFormat="1" ht="18" x14ac:dyDescent="0.25">
      <c r="B75" s="21" t="s">
        <v>89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</row>
    <row r="76" spans="2:14" s="7" customFormat="1" ht="18" x14ac:dyDescent="0.25">
      <c r="B76" s="23" t="s">
        <v>90</v>
      </c>
      <c r="C76" s="24">
        <f>SUM(C67:C75)</f>
        <v>0</v>
      </c>
      <c r="D76" s="24">
        <f>SUM(D67:D75)</f>
        <v>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2:14" s="7" customFormat="1" ht="18.75" x14ac:dyDescent="0.3">
      <c r="B77" s="11"/>
      <c r="C77" s="14"/>
      <c r="D77" s="14"/>
      <c r="E77" s="14"/>
      <c r="F77" s="14"/>
      <c r="G77" s="14"/>
      <c r="H77" s="14"/>
      <c r="I77" s="14"/>
    </row>
    <row r="78" spans="2:14" s="7" customFormat="1" ht="18" x14ac:dyDescent="0.25">
      <c r="B78" s="23" t="s">
        <v>91</v>
      </c>
      <c r="C78" s="24">
        <f>SUM(C76+C66)</f>
        <v>9347307721.2700005</v>
      </c>
      <c r="D78" s="24">
        <f t="shared" ref="D78:E78" si="19">SUM(D76+D66)</f>
        <v>15135571530.41</v>
      </c>
      <c r="E78" s="24">
        <f t="shared" si="19"/>
        <v>228409881.50999999</v>
      </c>
      <c r="F78" s="24">
        <f t="shared" ref="F78:G78" si="20">SUM(F76+F66)</f>
        <v>805559577.28000009</v>
      </c>
      <c r="G78" s="24">
        <f t="shared" si="20"/>
        <v>949523606.85000002</v>
      </c>
      <c r="H78" s="24">
        <f t="shared" ref="H78:K78" si="21">SUM(H76+H66)</f>
        <v>708933828.32999992</v>
      </c>
      <c r="I78" s="24">
        <f t="shared" si="21"/>
        <v>840748401.83000004</v>
      </c>
      <c r="J78" s="24">
        <f t="shared" si="21"/>
        <v>710333417.58000004</v>
      </c>
      <c r="K78" s="24">
        <f t="shared" si="21"/>
        <v>1042409108.5300001</v>
      </c>
      <c r="L78" s="24">
        <f t="shared" ref="L78:M78" si="22">SUM(L76+L66)</f>
        <v>1130117323.48</v>
      </c>
      <c r="M78" s="24">
        <f t="shared" si="22"/>
        <v>701613606.94999993</v>
      </c>
      <c r="N78" s="24">
        <f t="shared" ref="N78" si="23">SUM(N76+N66)</f>
        <v>2229658968.9299998</v>
      </c>
    </row>
    <row r="79" spans="2:14" s="7" customFormat="1" ht="18" x14ac:dyDescent="0.25">
      <c r="B79" s="15" t="s">
        <v>79</v>
      </c>
      <c r="C79" s="16"/>
      <c r="D79" s="16"/>
      <c r="E79" s="16"/>
    </row>
    <row r="80" spans="2:14" s="7" customFormat="1" ht="18" x14ac:dyDescent="0.25">
      <c r="B80" s="62" t="s">
        <v>135</v>
      </c>
      <c r="C80" s="62"/>
      <c r="D80" s="62"/>
      <c r="E80" s="62"/>
    </row>
    <row r="81" spans="2:14" s="7" customFormat="1" ht="16.5" customHeight="1" x14ac:dyDescent="0.25">
      <c r="B81" s="62" t="s">
        <v>136</v>
      </c>
      <c r="C81" s="62"/>
      <c r="D81" s="62"/>
      <c r="E81" s="62"/>
    </row>
    <row r="82" spans="2:14" s="7" customFormat="1" ht="18" x14ac:dyDescent="0.25">
      <c r="B82" s="17" t="s">
        <v>92</v>
      </c>
      <c r="C82" s="17"/>
      <c r="D82" s="17"/>
      <c r="E82" s="17"/>
    </row>
    <row r="83" spans="2:14" s="7" customFormat="1" ht="18" x14ac:dyDescent="0.25">
      <c r="B83" s="18" t="s">
        <v>93</v>
      </c>
      <c r="C83" s="18"/>
      <c r="D83" s="18"/>
      <c r="E83" s="18"/>
    </row>
    <row r="84" spans="2:14" s="7" customFormat="1" ht="16.5" customHeight="1" x14ac:dyDescent="0.25">
      <c r="B84" s="62" t="s">
        <v>94</v>
      </c>
      <c r="C84" s="62"/>
      <c r="D84" s="62"/>
      <c r="E84" s="62"/>
    </row>
    <row r="91" spans="2:14" thickBot="1" x14ac:dyDescent="0.3">
      <c r="B91" s="41"/>
      <c r="C91" s="42"/>
      <c r="D91" s="41"/>
      <c r="E91" s="41"/>
      <c r="F91" s="41"/>
      <c r="L91" s="68"/>
      <c r="M91" s="68"/>
      <c r="N91" s="68"/>
    </row>
    <row r="92" spans="2:14" thickBot="1" x14ac:dyDescent="0.3">
      <c r="B92" s="43"/>
      <c r="C92" s="44"/>
      <c r="D92" s="60"/>
      <c r="E92" s="60"/>
      <c r="F92" s="60"/>
      <c r="L92" s="69" t="s">
        <v>132</v>
      </c>
      <c r="M92" s="69"/>
      <c r="N92" s="69"/>
    </row>
    <row r="93" spans="2:14" ht="15" x14ac:dyDescent="0.25">
      <c r="B93" s="45" t="s">
        <v>124</v>
      </c>
      <c r="C93" s="46"/>
      <c r="D93" s="47"/>
      <c r="E93" s="47"/>
      <c r="F93" s="47"/>
      <c r="G93" s="26"/>
      <c r="L93" s="56" t="s">
        <v>126</v>
      </c>
      <c r="M93" s="56"/>
      <c r="N93" s="56"/>
    </row>
    <row r="94" spans="2:14" ht="15" x14ac:dyDescent="0.25">
      <c r="B94" s="48" t="s">
        <v>125</v>
      </c>
      <c r="C94" s="49"/>
      <c r="D94"/>
      <c r="E94"/>
      <c r="G94" s="26"/>
      <c r="L94" s="70" t="s">
        <v>128</v>
      </c>
      <c r="M94" s="70"/>
      <c r="N94" s="70"/>
    </row>
    <row r="95" spans="2:14" ht="15" x14ac:dyDescent="0.25">
      <c r="B95" s="50" t="s">
        <v>127</v>
      </c>
      <c r="C95" s="51"/>
      <c r="D95"/>
      <c r="E95"/>
      <c r="G95" s="52"/>
    </row>
    <row r="96" spans="2:14" ht="15" x14ac:dyDescent="0.25">
      <c r="B96" s="41"/>
      <c r="C96" s="41"/>
      <c r="D96" s="41"/>
      <c r="E96" s="41"/>
      <c r="F96" s="59"/>
      <c r="G96" s="59"/>
      <c r="H96" s="59"/>
    </row>
    <row r="97" spans="2:8" ht="15" x14ac:dyDescent="0.25">
      <c r="B97" s="53"/>
      <c r="C97" s="41"/>
      <c r="D97" s="41"/>
      <c r="E97" s="41"/>
      <c r="F97" s="57" t="s">
        <v>129</v>
      </c>
      <c r="G97" s="57"/>
      <c r="H97" s="57"/>
    </row>
    <row r="98" spans="2:8" x14ac:dyDescent="0.25">
      <c r="C98" s="54"/>
      <c r="D98" s="55"/>
      <c r="E98" s="54"/>
      <c r="F98" s="56" t="s">
        <v>130</v>
      </c>
      <c r="G98" s="56"/>
      <c r="H98" s="56"/>
    </row>
    <row r="99" spans="2:8" x14ac:dyDescent="0.25">
      <c r="F99" s="58" t="s">
        <v>131</v>
      </c>
      <c r="G99" s="58"/>
      <c r="H99" s="58"/>
    </row>
  </sheetData>
  <mergeCells count="17">
    <mergeCell ref="L92:N92"/>
    <mergeCell ref="L93:N93"/>
    <mergeCell ref="L94:N94"/>
    <mergeCell ref="B7:E7"/>
    <mergeCell ref="B80:E80"/>
    <mergeCell ref="B81:E81"/>
    <mergeCell ref="B84:E84"/>
    <mergeCell ref="B2:K2"/>
    <mergeCell ref="B4:K4"/>
    <mergeCell ref="B5:K5"/>
    <mergeCell ref="B3:K3"/>
    <mergeCell ref="B6:K6"/>
    <mergeCell ref="F98:H98"/>
    <mergeCell ref="F97:H97"/>
    <mergeCell ref="F99:H99"/>
    <mergeCell ref="F96:H96"/>
    <mergeCell ref="D92:F92"/>
  </mergeCells>
  <pageMargins left="0.70866141732283472" right="0.70866141732283472" top="0.74803149606299213" bottom="0.74803149606299213" header="0.31496062992125984" footer="0.31496062992125984"/>
  <pageSetup scale="36" fitToHeight="0" orientation="landscape" horizontalDpi="4294967295" verticalDpi="4294967295" r:id="rId1"/>
  <headerFooter>
    <oddHeader>&amp;L&amp;"Arial Black,Normal"&amp;12Sistema de Información de la Gestión Financiera
Periodo:2022&amp;C
&amp;"Arial Black,Normal"&amp;12Reporte IGP02&amp;REG-004-&amp;"Arial Black,Normal"&amp;12DEFRD_1535998935899S
06/09/2022 09:19:39
00109746750-SIGEF</oddHeader>
    <oddFooter>&amp;C&amp;"Arial Black,Normal"&amp;12Página &amp;P de 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67" t="s">
        <v>41</v>
      </c>
      <c r="B1" s="67"/>
    </row>
    <row r="2" spans="1:2" ht="15.75" x14ac:dyDescent="0.25">
      <c r="A2" s="1" t="s">
        <v>42</v>
      </c>
      <c r="B2" s="2" t="s">
        <v>43</v>
      </c>
    </row>
    <row r="3" spans="1:2" ht="15.75" x14ac:dyDescent="0.25">
      <c r="A3" s="1" t="s">
        <v>44</v>
      </c>
      <c r="B3" s="2" t="s">
        <v>45</v>
      </c>
    </row>
    <row r="4" spans="1:2" ht="15.75" x14ac:dyDescent="0.25">
      <c r="A4" s="1" t="s">
        <v>46</v>
      </c>
      <c r="B4" s="2" t="s">
        <v>47</v>
      </c>
    </row>
    <row r="5" spans="1:2" ht="15.75" x14ac:dyDescent="0.25">
      <c r="A5" s="1" t="s">
        <v>48</v>
      </c>
      <c r="B5" s="2" t="s">
        <v>49</v>
      </c>
    </row>
    <row r="6" spans="1:2" ht="15.75" x14ac:dyDescent="0.25">
      <c r="A6" s="1" t="s">
        <v>50</v>
      </c>
      <c r="B6" s="2" t="s">
        <v>49</v>
      </c>
    </row>
    <row r="7" spans="1:2" ht="15.75" x14ac:dyDescent="0.25">
      <c r="A7" s="1" t="s">
        <v>0</v>
      </c>
      <c r="B7" s="2" t="s">
        <v>51</v>
      </c>
    </row>
    <row r="8" spans="1:2" ht="15.75" x14ac:dyDescent="0.25">
      <c r="A8" s="1" t="s">
        <v>52</v>
      </c>
      <c r="B8" s="2" t="s">
        <v>53</v>
      </c>
    </row>
    <row r="10" spans="1:2" ht="15.75" x14ac:dyDescent="0.25">
      <c r="A10" s="67" t="s">
        <v>54</v>
      </c>
      <c r="B10" s="67"/>
    </row>
    <row r="11" spans="1:2" ht="15.75" x14ac:dyDescent="0.25">
      <c r="A11" s="1" t="s">
        <v>55</v>
      </c>
      <c r="B11" s="2" t="s">
        <v>56</v>
      </c>
    </row>
    <row r="12" spans="1:2" ht="15.75" x14ac:dyDescent="0.25">
      <c r="A12" s="1" t="s">
        <v>57</v>
      </c>
      <c r="B12" s="2" t="s">
        <v>58</v>
      </c>
    </row>
    <row r="13" spans="1:2" ht="15.75" x14ac:dyDescent="0.25">
      <c r="A13" s="1" t="s">
        <v>59</v>
      </c>
      <c r="B13" s="2" t="s">
        <v>60</v>
      </c>
    </row>
    <row r="14" spans="1:2" ht="15.75" x14ac:dyDescent="0.25">
      <c r="A14" s="1" t="s">
        <v>61</v>
      </c>
      <c r="B14" s="2" t="s">
        <v>62</v>
      </c>
    </row>
    <row r="15" spans="1:2" ht="15.75" x14ac:dyDescent="0.25">
      <c r="A15" s="1" t="s">
        <v>61</v>
      </c>
      <c r="B15" s="2" t="s">
        <v>63</v>
      </c>
    </row>
    <row r="16" spans="1:2" ht="15.75" x14ac:dyDescent="0.25">
      <c r="A16" s="1" t="s">
        <v>55</v>
      </c>
      <c r="B16" s="2" t="s">
        <v>64</v>
      </c>
    </row>
    <row r="17" spans="1:2" ht="15.75" x14ac:dyDescent="0.25">
      <c r="A17" s="1" t="s">
        <v>65</v>
      </c>
      <c r="B17" s="2" t="s">
        <v>66</v>
      </c>
    </row>
    <row r="18" spans="1:2" ht="15.75" x14ac:dyDescent="0.25">
      <c r="A18" s="1" t="s">
        <v>65</v>
      </c>
      <c r="B18" s="2" t="s">
        <v>67</v>
      </c>
    </row>
    <row r="19" spans="1:2" ht="15.75" x14ac:dyDescent="0.25">
      <c r="A19" s="1" t="s">
        <v>65</v>
      </c>
      <c r="B19" s="2" t="s">
        <v>68</v>
      </c>
    </row>
    <row r="20" spans="1:2" ht="15.75" x14ac:dyDescent="0.25">
      <c r="A20" s="1" t="s">
        <v>65</v>
      </c>
      <c r="B20" s="2" t="s">
        <v>69</v>
      </c>
    </row>
    <row r="21" spans="1:2" ht="15.75" x14ac:dyDescent="0.25">
      <c r="A21" s="1" t="s">
        <v>65</v>
      </c>
      <c r="B21" s="2" t="s">
        <v>70</v>
      </c>
    </row>
    <row r="22" spans="1:2" ht="15.75" x14ac:dyDescent="0.25">
      <c r="A22" s="1" t="s">
        <v>55</v>
      </c>
      <c r="B22" s="2" t="s">
        <v>71</v>
      </c>
    </row>
    <row r="23" spans="1:2" ht="15.75" x14ac:dyDescent="0.25">
      <c r="A23" s="1" t="s">
        <v>55</v>
      </c>
      <c r="B23" s="2" t="s">
        <v>72</v>
      </c>
    </row>
    <row r="24" spans="1:2" ht="15.75" x14ac:dyDescent="0.25">
      <c r="A24" s="1" t="s">
        <v>73</v>
      </c>
      <c r="B24" s="2" t="s">
        <v>74</v>
      </c>
    </row>
    <row r="25" spans="1:2" ht="15.75" x14ac:dyDescent="0.25">
      <c r="A25" s="1"/>
      <c r="B25" s="2"/>
    </row>
    <row r="26" spans="1:2" ht="15.75" x14ac:dyDescent="0.25">
      <c r="A26" s="1"/>
      <c r="B26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Reporte IGP02&amp;LSistema de Información de la Gestión Financiera
Periodo:2022&amp;REG-004-DEFRD_1535998935899S
02/02/2022 18:18:16
00109746750-SIGEF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RefCCPCuenta</vt:lpstr>
      <vt:lpstr>Definicion</vt:lpstr>
      <vt:lpstr>RefCCPCuenta!Área_de_impresión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Jesuscita Feliz de Martinez</cp:lastModifiedBy>
  <cp:lastPrinted>2022-11-04T19:52:06Z</cp:lastPrinted>
  <dcterms:created xsi:type="dcterms:W3CDTF">2022-02-02T22:18:16Z</dcterms:created>
  <dcterms:modified xsi:type="dcterms:W3CDTF">2022-11-04T20:02:34Z</dcterms:modified>
</cp:coreProperties>
</file>