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9815" windowHeight="9405"/>
  </bookViews>
  <sheets>
    <sheet name="RefCCPCuenta" sheetId="1" r:id="rId1"/>
    <sheet name="Definicion" sheetId="2" r:id="rId2"/>
  </sheets>
  <definedNames>
    <definedName name="_xlnm.Print_Titles" localSheetId="0">RefCCPCuenta!$1:$11</definedName>
  </definedNames>
  <calcPr calcId="144525"/>
</workbook>
</file>

<file path=xl/calcChain.xml><?xml version="1.0" encoding="utf-8"?>
<calcChain xmlns="http://schemas.openxmlformats.org/spreadsheetml/2006/main">
  <c r="O92" i="1" l="1"/>
  <c r="D78" i="1"/>
  <c r="C78" i="1"/>
  <c r="C67" i="1"/>
  <c r="O66" i="1"/>
  <c r="N66" i="1"/>
  <c r="M66" i="1"/>
  <c r="L66" i="1"/>
  <c r="K66" i="1"/>
  <c r="J66" i="1"/>
  <c r="I66" i="1"/>
  <c r="H66" i="1"/>
  <c r="G66" i="1"/>
  <c r="D66" i="1"/>
  <c r="C65" i="1"/>
  <c r="C64" i="1"/>
  <c r="C63" i="1"/>
  <c r="C62" i="1"/>
  <c r="C61" i="1"/>
  <c r="C60" i="1"/>
  <c r="C59" i="1"/>
  <c r="C58" i="1"/>
  <c r="O57" i="1"/>
  <c r="N57" i="1"/>
  <c r="M57" i="1"/>
  <c r="L57" i="1"/>
  <c r="K57" i="1"/>
  <c r="J57" i="1"/>
  <c r="I57" i="1"/>
  <c r="H57" i="1"/>
  <c r="G57" i="1"/>
  <c r="F57" i="1"/>
  <c r="D57" i="1"/>
  <c r="O41" i="1"/>
  <c r="M41" i="1"/>
  <c r="L41" i="1"/>
  <c r="K41" i="1"/>
  <c r="J41" i="1"/>
  <c r="I41" i="1"/>
  <c r="H41" i="1"/>
  <c r="G41" i="1"/>
  <c r="F41" i="1"/>
  <c r="E41" i="1"/>
  <c r="C40" i="1"/>
  <c r="C39" i="1"/>
  <c r="C38" i="1"/>
  <c r="C37" i="1"/>
  <c r="C36" i="1"/>
  <c r="O35" i="1"/>
  <c r="C35" i="1"/>
  <c r="C34" i="1"/>
  <c r="C33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C25" i="1"/>
  <c r="C24" i="1"/>
  <c r="C23" i="1"/>
  <c r="C22" i="1"/>
  <c r="O21" i="1"/>
  <c r="N21" i="1"/>
  <c r="M21" i="1"/>
  <c r="L21" i="1"/>
  <c r="K21" i="1"/>
  <c r="J21" i="1"/>
  <c r="I21" i="1"/>
  <c r="H21" i="1"/>
  <c r="G21" i="1"/>
  <c r="F21" i="1"/>
  <c r="E21" i="1"/>
  <c r="C21" i="1" s="1"/>
  <c r="D21" i="1"/>
  <c r="D16" i="1" s="1"/>
  <c r="D15" i="1" s="1"/>
  <c r="D14" i="1" s="1"/>
  <c r="D13" i="1" s="1"/>
  <c r="D12" i="1" s="1"/>
  <c r="C20" i="1"/>
  <c r="C19" i="1"/>
  <c r="C18" i="1"/>
  <c r="O17" i="1"/>
  <c r="N17" i="1"/>
  <c r="M17" i="1"/>
  <c r="M16" i="1" s="1"/>
  <c r="M15" i="1" s="1"/>
  <c r="M14" i="1" s="1"/>
  <c r="M13" i="1" s="1"/>
  <c r="M12" i="1" s="1"/>
  <c r="L17" i="1"/>
  <c r="L16" i="1" s="1"/>
  <c r="L15" i="1" s="1"/>
  <c r="L14" i="1" s="1"/>
  <c r="L13" i="1" s="1"/>
  <c r="L12" i="1" s="1"/>
  <c r="K17" i="1"/>
  <c r="K16" i="1" s="1"/>
  <c r="K15" i="1" s="1"/>
  <c r="K14" i="1" s="1"/>
  <c r="K13" i="1" s="1"/>
  <c r="K12" i="1" s="1"/>
  <c r="J17" i="1"/>
  <c r="J16" i="1" s="1"/>
  <c r="J15" i="1" s="1"/>
  <c r="J14" i="1" s="1"/>
  <c r="J13" i="1" s="1"/>
  <c r="J12" i="1" s="1"/>
  <c r="I17" i="1"/>
  <c r="I16" i="1" s="1"/>
  <c r="I15" i="1" s="1"/>
  <c r="I14" i="1" s="1"/>
  <c r="I13" i="1" s="1"/>
  <c r="I12" i="1" s="1"/>
  <c r="H17" i="1"/>
  <c r="G17" i="1"/>
  <c r="F17" i="1"/>
  <c r="E17" i="1"/>
  <c r="D17" i="1"/>
  <c r="N16" i="1" l="1"/>
  <c r="N15" i="1" s="1"/>
  <c r="N14" i="1" s="1"/>
  <c r="N13" i="1" s="1"/>
  <c r="C31" i="1"/>
  <c r="C57" i="1"/>
  <c r="H68" i="1"/>
  <c r="H80" i="1" s="1"/>
  <c r="I68" i="1"/>
  <c r="I80" i="1" s="1"/>
  <c r="E16" i="1"/>
  <c r="E15" i="1" s="1"/>
  <c r="J68" i="1"/>
  <c r="J80" i="1" s="1"/>
  <c r="F16" i="1"/>
  <c r="F15" i="1" s="1"/>
  <c r="F14" i="1" s="1"/>
  <c r="F13" i="1" s="1"/>
  <c r="F12" i="1" s="1"/>
  <c r="K68" i="1"/>
  <c r="K80" i="1" s="1"/>
  <c r="L68" i="1"/>
  <c r="L80" i="1" s="1"/>
  <c r="M68" i="1"/>
  <c r="M80" i="1" s="1"/>
  <c r="N68" i="1"/>
  <c r="N80" i="1" s="1"/>
  <c r="G16" i="1"/>
  <c r="G15" i="1" s="1"/>
  <c r="G14" i="1" s="1"/>
  <c r="G13" i="1" s="1"/>
  <c r="G12" i="1" s="1"/>
  <c r="H16" i="1"/>
  <c r="H15" i="1" s="1"/>
  <c r="H14" i="1" s="1"/>
  <c r="H13" i="1" s="1"/>
  <c r="H12" i="1" s="1"/>
  <c r="C17" i="1"/>
  <c r="C66" i="1"/>
  <c r="C68" i="1" s="1"/>
  <c r="D68" i="1"/>
  <c r="G68" i="1"/>
  <c r="G80" i="1" s="1"/>
  <c r="F68" i="1"/>
  <c r="F80" i="1" s="1"/>
  <c r="E68" i="1"/>
  <c r="E80" i="1" s="1"/>
  <c r="C80" i="1"/>
  <c r="D80" i="1"/>
  <c r="O68" i="1"/>
  <c r="O80" i="1" s="1"/>
  <c r="O16" i="1"/>
  <c r="O15" i="1" s="1"/>
  <c r="O14" i="1" s="1"/>
  <c r="O13" i="1" s="1"/>
  <c r="O12" i="1" s="1"/>
  <c r="E14" i="1" l="1"/>
  <c r="C15" i="1"/>
  <c r="C16" i="1"/>
  <c r="C14" i="1" l="1"/>
  <c r="E13" i="1"/>
  <c r="E12" i="1" l="1"/>
  <c r="C13" i="1"/>
  <c r="C12" i="1" s="1"/>
</calcChain>
</file>

<file path=xl/sharedStrings.xml><?xml version="1.0" encoding="utf-8"?>
<sst xmlns="http://schemas.openxmlformats.org/spreadsheetml/2006/main" count="173" uniqueCount="145">
  <si>
    <t>Agrupaciones</t>
  </si>
  <si>
    <t>Devengado Aprobado</t>
  </si>
  <si>
    <t>Pres. Inicial</t>
  </si>
  <si>
    <t>2023/01-Enero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</si>
  <si>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</si>
  <si>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</si>
  <si>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</si>
  <si>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</si>
  <si>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</si>
  <si>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</si>
  <si>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</si>
  <si>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</si>
  <si>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</si>
  <si>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</si>
  <si>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</si>
  <si>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</si>
  <si>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</si>
  <si>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</si>
  <si>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</si>
  <si>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</si>
  <si>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</si>
  <si>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</si>
  <si>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</si>
  <si>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</si>
  <si>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</si>
  <si>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</si>
  <si>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</si>
  <si>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</si>
  <si>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</si>
  <si>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</si>
  <si>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</si>
  <si>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</si>
  <si>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</si>
  <si>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</si>
  <si>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</si>
  <si>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</si>
  <si>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2.6.5-MAQUINARIA, OTROS EQUIPOS Y HERRAMIENTAS</t>
  </si>
  <si>
    <t>2.6.8-BIENES INTANGIBLES</t>
  </si>
  <si>
    <t>2.7-OBRAS</t>
  </si>
  <si>
    <t>2.7.1-OBRAS EN EDIFICACIONES</t>
  </si>
  <si>
    <t>Estructura definida</t>
  </si>
  <si>
    <t>Usuario</t>
  </si>
  <si>
    <t>00109746750-jesucita feliz</t>
  </si>
  <si>
    <t>Reporte</t>
  </si>
  <si>
    <t>Reporte Dinámico Ejecución de Gastos X Presupuesto</t>
  </si>
  <si>
    <t>Titulo</t>
  </si>
  <si>
    <t>Reporte IGP02</t>
  </si>
  <si>
    <t>Eliminar Ceros</t>
  </si>
  <si>
    <t>S</t>
  </si>
  <si>
    <t>Agrupado</t>
  </si>
  <si>
    <t>[Capí­tulo, SubCapitulo, Unidad Ejecutora, Ref CCP Tipo, Ref CCP Concepto, Ref CCP Cuenta, Mes.Hist.Imputación]</t>
  </si>
  <si>
    <t>Columnas</t>
  </si>
  <si>
    <t>[Devengado Aprobado, Pres. Inicial]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</si>
  <si>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</si>
  <si>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</si>
  <si>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</si>
  <si>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</si>
  <si>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</si>
  <si>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</si>
  <si>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</si>
  <si>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Fecha Gasto Histórico Registro</t>
  </si>
  <si>
    <t xml:space="preserve"> &gt;= 01/01/2023 00:00</t>
  </si>
  <si>
    <t xml:space="preserve"> &lt;= 30/11/2023 23:59</t>
  </si>
  <si>
    <t>-----------------&gt;F i l t r o   U s u a r i o  R e s t r i c c i o n e s  P o s i t i v a s&lt;-----------------</t>
  </si>
  <si>
    <t>Actividad / Obra</t>
  </si>
  <si>
    <t>0001-Adquisición de medicamentos para la red de farmacias del pueblo</t>
  </si>
  <si>
    <t>0001-Dirección y coordinación</t>
  </si>
  <si>
    <t>0002-Fortalecimiento de la red de farmacias del pueblo</t>
  </si>
  <si>
    <t>0003-Adquisición de medicamentos de alto costo</t>
  </si>
  <si>
    <t>0003-Aseguramiento de la disponibilidad de medicamentos, insumos, reactivos y equipos de laboratorios para atender las necesidades de las poblaciones más vulnerables.</t>
  </si>
  <si>
    <t>0003-Aseguramiento de la disponibilidad de medicamentos, reactivos e insumos médicos para la prevención y control de la salud en la población</t>
  </si>
  <si>
    <t>0003-Sistema público Nacional de salud, abastecido de medicamentos, insumos médicos sanitarios y reactivos de laboratorios</t>
  </si>
  <si>
    <t>0004-Aseguramiento de la disponibilidad de insumos médicos y reactivos de laboratorio para el laboratorio nacional Dr. Defilló</t>
  </si>
  <si>
    <t>0004-Aseguramiento de la disponibilidad de medicamentos de alto costo, para atender las necesidades de salud de las poblaciones más vulnerable</t>
  </si>
  <si>
    <t>0004-Aseguramiento de la disponibilidad de medicamentos, productos e insumos para el control del VIH</t>
  </si>
  <si>
    <t>0005-Aseguramiento de la disponibilidad de medicamentos e insumos médicos para la protección contra los riesgos de salud en la población</t>
  </si>
  <si>
    <t>0005-Aseguramiento de la disponibilidad de medicamentos, reactivos e insumos médicos para sanguíneos de manera oportuna según normativa</t>
  </si>
  <si>
    <t>-----------------&gt;F i l t r o   U s u a r i o  R e s t r i c c i o n e s  N e g a t i v a s&lt;-----------------</t>
  </si>
  <si>
    <t>-----------------&gt;F i l t r o   S e g u r i d a d&lt;-----------------</t>
  </si>
  <si>
    <t>Entidad Contable</t>
  </si>
  <si>
    <t>3-Poder Ejecutivo</t>
  </si>
  <si>
    <t>[Ministerio de Salud Pública]</t>
  </si>
  <si>
    <t>Programa de Medicamentos Esenciales  Central de Apoyo Logístico  (PROMESECAL)</t>
  </si>
  <si>
    <t>Año [2023]</t>
  </si>
  <si>
    <t xml:space="preserve">Ejecución de Gastos y Aplicaciones Financieras </t>
  </si>
  <si>
    <t>En RD$</t>
  </si>
  <si>
    <t>AÑO 2023</t>
  </si>
  <si>
    <t>2023/01-Febrero</t>
  </si>
  <si>
    <t xml:space="preserve">2023/01-Marzo </t>
  </si>
  <si>
    <t xml:space="preserve">2023/01-Abril </t>
  </si>
  <si>
    <t>2023/01-Mayo</t>
  </si>
  <si>
    <t>2023/01-Junio</t>
  </si>
  <si>
    <t>2023/01-Julio</t>
  </si>
  <si>
    <t>2023/01-Agosto</t>
  </si>
  <si>
    <t>2023/01-Sepiembre</t>
  </si>
  <si>
    <t>2023/01-Octubre</t>
  </si>
  <si>
    <t>2023/01-Noviembre</t>
  </si>
  <si>
    <t>2.3.4-PRODUCTOS FARMACÉUTICOS(ALTO COSTO)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</si>
  <si>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</si>
  <si>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</si>
  <si>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</si>
  <si>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</si>
  <si>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</si>
  <si>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</si>
  <si>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</si>
  <si>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</si>
  <si>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</si>
  <si>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</si>
  <si>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</si>
  <si>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</si>
  <si>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</si>
  <si>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</si>
  <si>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</si>
  <si>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</si>
  <si>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2.6.4-HEHÍCULOS Y EQUIPOS DE TRANSPORTE, TRACCIÓN Y ELVACIÓN</t>
  </si>
  <si>
    <t>2.6.6-EQUIPOS DE DEFENSA Y SEGURIDAD</t>
  </si>
  <si>
    <t>2.6.9 EDIFICIOS, ESTRUCTURAS, TIERRAS, TERRENOS Y OBJETOS DE VALOR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</si>
  <si>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</si>
  <si>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</si>
  <si>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</si>
  <si>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</si>
  <si>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</si>
  <si>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</si>
  <si>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</si>
  <si>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</si>
  <si>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</si>
  <si>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</si>
  <si>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</si>
  <si>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</si>
  <si>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</si>
  <si>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Fecha de imputación: hasta el [30] de [Noviembre] del [2023]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</si>
  <si>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</si>
  <si>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</si>
  <si>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</si>
  <si>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DIEGO BALBUENA</t>
  </si>
  <si>
    <t>LIC. NELSON A. MINYETTY</t>
  </si>
  <si>
    <t>DIVISION DE PRESUPUESTO</t>
  </si>
  <si>
    <t>DEPARTAMENTO FINANCIERO</t>
  </si>
  <si>
    <t>PREPARADO POR</t>
  </si>
  <si>
    <t>REVISADO POR</t>
  </si>
  <si>
    <t xml:space="preserve">           LIC. GEORGINA VICTORIANO MORENO</t>
  </si>
  <si>
    <t xml:space="preserve"> DIRECTORA ADMINISTRATIVA Y FINANCIERA</t>
  </si>
  <si>
    <t xml:space="preserve">                              AUTORIZADO POR</t>
  </si>
  <si>
    <t>Fecha de Carga 04/12/2023 10:39:14</t>
  </si>
  <si>
    <t>Fecha de registro: hasta el [04] de Diciembre [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</si>
</sst>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30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22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49" fontId="1" fillId="2" borderId="2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3" fontId="4" fillId="0" borderId="0" xfId="1" applyFont="1"/>
    <xf numFmtId="43" fontId="6" fillId="0" borderId="0" xfId="1" applyFont="1" applyAlignment="1">
      <alignment wrapText="1"/>
    </xf>
    <xf numFmtId="43" fontId="6" fillId="0" borderId="0" xfId="1" applyFont="1"/>
    <xf numFmtId="0" fontId="6" fillId="0" borderId="0" xfId="0" applyFont="1"/>
    <xf numFmtId="0" fontId="4" fillId="0" borderId="0" xfId="0" applyFont="1" applyAlignment="1">
      <alignment wrapText="1"/>
    </xf>
    <xf numFmtId="0" fontId="0" fillId="3" borderId="0" xfId="0" applyFill="1"/>
    <xf numFmtId="0" fontId="9" fillId="0" borderId="0" xfId="0" applyFont="1"/>
    <xf numFmtId="0" fontId="9" fillId="0" borderId="0" xfId="0" applyFont="1" applyAlignment="1">
      <alignment wrapText="1"/>
    </xf>
    <xf numFmtId="0" fontId="0" fillId="0" borderId="0" xfId="0" applyFill="1"/>
    <xf numFmtId="0" fontId="10" fillId="0" borderId="0" xfId="0" applyFont="1"/>
    <xf numFmtId="0" fontId="11" fillId="0" borderId="0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/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43" fontId="18" fillId="4" borderId="3" xfId="1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19" fillId="6" borderId="3" xfId="1" applyFont="1" applyFill="1" applyBorder="1" applyAlignment="1">
      <alignment horizontal="left" vertical="center" wrapText="1"/>
    </xf>
    <xf numFmtId="43" fontId="7" fillId="7" borderId="0" xfId="1" applyFont="1" applyFill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center" wrapText="1"/>
    </xf>
    <xf numFmtId="43" fontId="22" fillId="0" borderId="0" xfId="1" applyFont="1" applyAlignment="1">
      <alignment horizontal="left" vertical="center" wrapText="1" indent="2"/>
    </xf>
    <xf numFmtId="0" fontId="23" fillId="4" borderId="3" xfId="0" applyFont="1" applyFill="1" applyBorder="1" applyAlignment="1">
      <alignment horizontal="left" vertical="center" wrapText="1"/>
    </xf>
    <xf numFmtId="43" fontId="23" fillId="4" borderId="3" xfId="1" applyFont="1" applyFill="1" applyBorder="1" applyAlignment="1">
      <alignment horizontal="left" vertical="center" wrapText="1"/>
    </xf>
    <xf numFmtId="49" fontId="8" fillId="8" borderId="0" xfId="0" applyNumberFormat="1" applyFont="1" applyFill="1" applyAlignment="1">
      <alignment horizontal="left" wrapText="1"/>
    </xf>
    <xf numFmtId="43" fontId="8" fillId="8" borderId="0" xfId="1" applyFont="1" applyFill="1" applyAlignment="1">
      <alignment horizontal="right"/>
    </xf>
    <xf numFmtId="43" fontId="7" fillId="8" borderId="0" xfId="1" applyFont="1" applyFill="1" applyAlignment="1">
      <alignment horizontal="right"/>
    </xf>
    <xf numFmtId="49" fontId="8" fillId="7" borderId="0" xfId="0" applyNumberFormat="1" applyFont="1" applyFill="1" applyAlignment="1">
      <alignment horizontal="left" wrapText="1"/>
    </xf>
    <xf numFmtId="43" fontId="8" fillId="7" borderId="0" xfId="1" applyFont="1" applyFill="1" applyAlignment="1">
      <alignment horizontal="right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 indent="2"/>
    </xf>
    <xf numFmtId="0" fontId="24" fillId="0" borderId="0" xfId="0" applyFont="1"/>
    <xf numFmtId="43" fontId="24" fillId="0" borderId="0" xfId="1" applyFont="1"/>
    <xf numFmtId="0" fontId="18" fillId="0" borderId="0" xfId="0" applyFont="1" applyFill="1" applyBorder="1" applyAlignment="1">
      <alignment horizontal="left" vertical="center" wrapText="1"/>
    </xf>
    <xf numFmtId="43" fontId="18" fillId="0" borderId="0" xfId="1" applyFont="1" applyFill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/>
    <xf numFmtId="0" fontId="22" fillId="0" borderId="0" xfId="0" applyFont="1" applyAlignment="1"/>
    <xf numFmtId="0" fontId="24" fillId="0" borderId="0" xfId="0" applyFont="1" applyAlignment="1"/>
    <xf numFmtId="164" fontId="0" fillId="0" borderId="0" xfId="0" applyNumberFormat="1"/>
    <xf numFmtId="0" fontId="26" fillId="0" borderId="0" xfId="0" applyFont="1"/>
    <xf numFmtId="43" fontId="26" fillId="0" borderId="0" xfId="1" applyFont="1"/>
    <xf numFmtId="0" fontId="27" fillId="0" borderId="0" xfId="0" applyFont="1"/>
    <xf numFmtId="0" fontId="0" fillId="0" borderId="0" xfId="0" applyFont="1" applyBorder="1"/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4" fillId="0" borderId="0" xfId="0" applyFo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26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49" fontId="1" fillId="2" borderId="2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1118659</xdr:colOff>
      <xdr:row>0</xdr:row>
      <xdr:rowOff>91017</xdr:rowOff>
    </xdr:from>
    <xdr:to>
      <xdr:col>7</xdr:col>
      <xdr:colOff>600076</xdr:colOff>
      <xdr:row>1</xdr:row>
      <xdr:rowOff>193675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6" y="91017"/>
          <a:ext cx="2592917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tabSelected="1" zoomScale="90" zoomScaleNormal="90" workbookViewId="0">
      <selection activeCell="G95" sqref="G95"/>
    </sheetView>
  </sheetViews>
  <sheetFormatPr baseColWidth="10" defaultColWidth="9.140625" defaultRowHeight="18.75" x14ac:dyDescent="0.3"/>
  <cols>
    <col min="1" max="1" width="3.140625" style="4" customWidth="1"/>
    <col min="2" max="2" width="38.42578125" style="5" customWidth="1"/>
    <col min="3" max="4" width="24.7109375" style="5" bestFit="1" customWidth="1"/>
    <col min="5" max="5" width="22.5703125" style="5" bestFit="1" customWidth="1"/>
    <col min="6" max="7" width="23.28515625" style="5" bestFit="1" customWidth="1"/>
    <col min="8" max="8" width="23" style="5" bestFit="1" customWidth="1"/>
    <col min="9" max="9" width="22.5703125" style="5" bestFit="1" customWidth="1"/>
    <col min="10" max="10" width="23" style="5" bestFit="1" customWidth="1"/>
    <col min="11" max="12" width="22.5703125" style="5" bestFit="1" customWidth="1"/>
    <col min="13" max="13" width="23" style="5" bestFit="1" customWidth="1"/>
    <col min="14" max="14" width="22.5703125" style="5" bestFit="1" customWidth="1"/>
    <col min="15" max="15" width="23.28515625" style="6" bestFit="1" customWidth="1"/>
    <col min="16" max="16384" width="9.140625" style="6"/>
  </cols>
  <sheetData>
    <row r="1" spans="1:15" customFormat="1" x14ac:dyDescent="0.3">
      <c r="B1" s="7"/>
      <c r="C1" s="3"/>
      <c r="D1" s="5"/>
      <c r="E1" s="3"/>
      <c r="O1" s="8"/>
    </row>
    <row r="2" spans="1:15" customFormat="1" ht="18" x14ac:dyDescent="0.25">
      <c r="A2" s="9"/>
      <c r="B2" s="9"/>
      <c r="C2" s="10"/>
      <c r="D2" s="9"/>
      <c r="E2" s="9"/>
      <c r="O2" s="11"/>
    </row>
    <row r="3" spans="1:15" customFormat="1" ht="27" x14ac:dyDescent="0.35">
      <c r="A3" s="12"/>
      <c r="B3" s="71" t="s">
        <v>81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3"/>
      <c r="O3" s="11"/>
    </row>
    <row r="4" spans="1:15" s="17" customFormat="1" ht="21" x14ac:dyDescent="0.35">
      <c r="A4" s="14"/>
      <c r="B4" s="72" t="s">
        <v>82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5"/>
      <c r="O4" s="16"/>
    </row>
    <row r="5" spans="1:15" s="17" customFormat="1" ht="21" x14ac:dyDescent="0.35">
      <c r="A5" s="14"/>
      <c r="B5" s="73" t="s">
        <v>83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18"/>
      <c r="O5" s="16"/>
    </row>
    <row r="6" spans="1:15" s="17" customFormat="1" ht="21" x14ac:dyDescent="0.35">
      <c r="A6" s="14"/>
      <c r="B6" s="72" t="s">
        <v>84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15"/>
      <c r="O6" s="16"/>
    </row>
    <row r="7" spans="1:15" s="17" customFormat="1" ht="21" x14ac:dyDescent="0.35">
      <c r="A7" s="14"/>
      <c r="B7" s="74" t="s">
        <v>85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19"/>
      <c r="O7" s="16"/>
    </row>
    <row r="8" spans="1:15" customFormat="1" ht="20.25" x14ac:dyDescent="0.3">
      <c r="A8" s="14"/>
      <c r="B8" s="75" t="s">
        <v>86</v>
      </c>
      <c r="C8" s="75"/>
      <c r="D8" s="75"/>
      <c r="E8" s="75"/>
      <c r="O8" s="11"/>
    </row>
    <row r="9" spans="1:15" customFormat="1" ht="20.25" x14ac:dyDescent="0.3">
      <c r="A9" s="14"/>
      <c r="B9" s="65" t="s">
        <v>143</v>
      </c>
      <c r="C9" s="65"/>
      <c r="D9" s="65"/>
      <c r="E9" s="20"/>
      <c r="O9" s="11"/>
    </row>
    <row r="10" spans="1:15" s="58" customFormat="1" ht="15.75" x14ac:dyDescent="0.25">
      <c r="B10" s="7"/>
      <c r="C10" s="3"/>
      <c r="D10" s="3"/>
      <c r="E10" s="33" t="s">
        <v>3</v>
      </c>
      <c r="F10" s="33" t="s">
        <v>87</v>
      </c>
      <c r="G10" s="33" t="s">
        <v>88</v>
      </c>
      <c r="H10" s="33" t="s">
        <v>89</v>
      </c>
      <c r="I10" s="33" t="s">
        <v>90</v>
      </c>
      <c r="J10" s="33" t="s">
        <v>91</v>
      </c>
      <c r="K10" s="33" t="s">
        <v>92</v>
      </c>
      <c r="L10" s="33" t="s">
        <v>93</v>
      </c>
      <c r="M10" s="33" t="s">
        <v>94</v>
      </c>
      <c r="N10" s="33" t="s">
        <v>95</v>
      </c>
      <c r="O10" s="33" t="s">
        <v>96</v>
      </c>
    </row>
    <row r="11" spans="1:15" s="58" customFormat="1" ht="15.75" x14ac:dyDescent="0.25">
      <c r="B11" s="32" t="s">
        <v>0</v>
      </c>
      <c r="C11" s="33" t="s">
        <v>1</v>
      </c>
      <c r="D11" s="33" t="s">
        <v>2</v>
      </c>
      <c r="E11" s="33" t="s">
        <v>1</v>
      </c>
      <c r="F11" s="33" t="s">
        <v>1</v>
      </c>
      <c r="G11" s="33" t="s">
        <v>1</v>
      </c>
      <c r="H11" s="33" t="s">
        <v>1</v>
      </c>
      <c r="I11" s="33" t="s">
        <v>1</v>
      </c>
      <c r="J11" s="33" t="s">
        <v>1</v>
      </c>
      <c r="K11" s="33" t="s">
        <v>1</v>
      </c>
      <c r="L11" s="33" t="s">
        <v>1</v>
      </c>
      <c r="M11" s="33" t="s">
        <v>1</v>
      </c>
      <c r="N11" s="33" t="s">
        <v>1</v>
      </c>
      <c r="O11" s="33" t="s">
        <v>1</v>
      </c>
    </row>
    <row r="12" spans="1:15" customFormat="1" x14ac:dyDescent="0.25">
      <c r="B12" s="23" t="s">
        <v>4</v>
      </c>
      <c r="C12" s="21">
        <f>C13</f>
        <v>11871974903.369999</v>
      </c>
      <c r="D12" s="21">
        <f t="shared" ref="D12:O15" si="0">D13</f>
        <v>15406788590.85</v>
      </c>
      <c r="E12" s="21">
        <f t="shared" si="0"/>
        <v>312121244.20000005</v>
      </c>
      <c r="F12" s="21">
        <f t="shared" si="0"/>
        <v>1076855033.8600001</v>
      </c>
      <c r="G12" s="21">
        <f t="shared" si="0"/>
        <v>1835924440.6299999</v>
      </c>
      <c r="H12" s="21">
        <f t="shared" si="0"/>
        <v>1057792931.11</v>
      </c>
      <c r="I12" s="21">
        <f t="shared" si="0"/>
        <v>836691263.87000012</v>
      </c>
      <c r="J12" s="21">
        <f t="shared" si="0"/>
        <v>1512276497.24</v>
      </c>
      <c r="K12" s="21">
        <f t="shared" si="0"/>
        <v>633568962.13999999</v>
      </c>
      <c r="L12" s="21">
        <f t="shared" si="0"/>
        <v>765464547.92999995</v>
      </c>
      <c r="M12" s="21">
        <f t="shared" si="0"/>
        <v>1737599288.9499998</v>
      </c>
      <c r="N12" s="21"/>
      <c r="O12" s="21">
        <f t="shared" si="0"/>
        <v>1149038137.8800001</v>
      </c>
    </row>
    <row r="13" spans="1:15" customFormat="1" ht="37.5" x14ac:dyDescent="0.3">
      <c r="B13" s="24" t="s">
        <v>5</v>
      </c>
      <c r="C13" s="25">
        <f>E13+F13+G13+H13+I13+J13+K13+L13+M13+N13+O13</f>
        <v>11871974903.369999</v>
      </c>
      <c r="D13" s="25">
        <f t="shared" si="0"/>
        <v>15406788590.85</v>
      </c>
      <c r="E13" s="25">
        <f t="shared" si="0"/>
        <v>312121244.20000005</v>
      </c>
      <c r="F13" s="25">
        <f t="shared" si="0"/>
        <v>1076855033.8600001</v>
      </c>
      <c r="G13" s="25">
        <f t="shared" si="0"/>
        <v>1835924440.6299999</v>
      </c>
      <c r="H13" s="25">
        <f t="shared" si="0"/>
        <v>1057792931.11</v>
      </c>
      <c r="I13" s="25">
        <f t="shared" si="0"/>
        <v>836691263.87000012</v>
      </c>
      <c r="J13" s="25">
        <f t="shared" si="0"/>
        <v>1512276497.24</v>
      </c>
      <c r="K13" s="25">
        <f t="shared" si="0"/>
        <v>633568962.13999999</v>
      </c>
      <c r="L13" s="25">
        <f t="shared" si="0"/>
        <v>765464547.92999995</v>
      </c>
      <c r="M13" s="25">
        <f>M14</f>
        <v>1737599288.9499998</v>
      </c>
      <c r="N13" s="25">
        <f t="shared" si="0"/>
        <v>954642555.56000006</v>
      </c>
      <c r="O13" s="25">
        <f t="shared" si="0"/>
        <v>1149038137.8800001</v>
      </c>
    </row>
    <row r="14" spans="1:15" customFormat="1" ht="37.5" x14ac:dyDescent="0.3">
      <c r="B14" s="24" t="s">
        <v>6</v>
      </c>
      <c r="C14" s="25">
        <f>E14+F14+G14+H14+I14+J14+K14+L14+M14+N14+O14</f>
        <v>11871974903.369999</v>
      </c>
      <c r="D14" s="25">
        <f t="shared" si="0"/>
        <v>15406788590.85</v>
      </c>
      <c r="E14" s="25">
        <f t="shared" si="0"/>
        <v>312121244.20000005</v>
      </c>
      <c r="F14" s="25">
        <f t="shared" si="0"/>
        <v>1076855033.8600001</v>
      </c>
      <c r="G14" s="25">
        <f t="shared" si="0"/>
        <v>1835924440.6299999</v>
      </c>
      <c r="H14" s="25">
        <f t="shared" si="0"/>
        <v>1057792931.11</v>
      </c>
      <c r="I14" s="25">
        <f t="shared" si="0"/>
        <v>836691263.87000012</v>
      </c>
      <c r="J14" s="25">
        <f t="shared" si="0"/>
        <v>1512276497.24</v>
      </c>
      <c r="K14" s="25">
        <f t="shared" si="0"/>
        <v>633568962.13999999</v>
      </c>
      <c r="L14" s="25">
        <f t="shared" si="0"/>
        <v>765464547.92999995</v>
      </c>
      <c r="M14" s="25">
        <f>M15</f>
        <v>1737599288.9499998</v>
      </c>
      <c r="N14" s="25">
        <f>N15</f>
        <v>954642555.56000006</v>
      </c>
      <c r="O14" s="25">
        <f t="shared" si="0"/>
        <v>1149038137.8800001</v>
      </c>
    </row>
    <row r="15" spans="1:15" customFormat="1" ht="37.5" x14ac:dyDescent="0.3">
      <c r="B15" s="24" t="s">
        <v>7</v>
      </c>
      <c r="C15" s="25">
        <f>E15+F15+G15+H15+I15+J15+K15+L15+M15+N15+O15</f>
        <v>11871974903.369999</v>
      </c>
      <c r="D15" s="25">
        <f>D16</f>
        <v>15406788590.85</v>
      </c>
      <c r="E15" s="25">
        <f t="shared" si="0"/>
        <v>312121244.20000005</v>
      </c>
      <c r="F15" s="25">
        <f t="shared" si="0"/>
        <v>1076855033.8600001</v>
      </c>
      <c r="G15" s="25">
        <f t="shared" si="0"/>
        <v>1835924440.6299999</v>
      </c>
      <c r="H15" s="25">
        <f t="shared" si="0"/>
        <v>1057792931.11</v>
      </c>
      <c r="I15" s="25">
        <f t="shared" si="0"/>
        <v>836691263.87000012</v>
      </c>
      <c r="J15" s="25">
        <f t="shared" si="0"/>
        <v>1512276497.24</v>
      </c>
      <c r="K15" s="25">
        <f t="shared" si="0"/>
        <v>633568962.13999999</v>
      </c>
      <c r="L15" s="25">
        <f t="shared" si="0"/>
        <v>765464547.92999995</v>
      </c>
      <c r="M15" s="25">
        <f t="shared" si="0"/>
        <v>1737599288.9499998</v>
      </c>
      <c r="N15" s="25">
        <f t="shared" si="0"/>
        <v>954642555.56000006</v>
      </c>
      <c r="O15" s="25">
        <f t="shared" si="0"/>
        <v>1149038137.8800001</v>
      </c>
    </row>
    <row r="16" spans="1:15" customFormat="1" x14ac:dyDescent="0.25">
      <c r="B16" s="23" t="s">
        <v>8</v>
      </c>
      <c r="C16" s="21">
        <f>E16+F16+G16+H16+I16+J16+K16+L16+M16+O16</f>
        <v>10917332347.810001</v>
      </c>
      <c r="D16" s="21">
        <f>D17+D21+D31+D49+D57+D66</f>
        <v>15406788590.85</v>
      </c>
      <c r="E16" s="21">
        <f t="shared" ref="E16:O16" si="1">E17+E21+E31+E41+E49+E57+E66</f>
        <v>312121244.20000005</v>
      </c>
      <c r="F16" s="21">
        <f t="shared" si="1"/>
        <v>1076855033.8600001</v>
      </c>
      <c r="G16" s="21">
        <f t="shared" si="1"/>
        <v>1835924440.6299999</v>
      </c>
      <c r="H16" s="21">
        <f t="shared" si="1"/>
        <v>1057792931.11</v>
      </c>
      <c r="I16" s="21">
        <f t="shared" si="1"/>
        <v>836691263.87000012</v>
      </c>
      <c r="J16" s="21">
        <f t="shared" si="1"/>
        <v>1512276497.24</v>
      </c>
      <c r="K16" s="21">
        <f t="shared" si="1"/>
        <v>633568962.13999999</v>
      </c>
      <c r="L16" s="21">
        <f t="shared" si="1"/>
        <v>765464547.92999995</v>
      </c>
      <c r="M16" s="21">
        <f t="shared" si="1"/>
        <v>1737599288.9499998</v>
      </c>
      <c r="N16" s="21">
        <f t="shared" si="1"/>
        <v>954642555.56000006</v>
      </c>
      <c r="O16" s="21">
        <f t="shared" si="1"/>
        <v>1149038137.8800001</v>
      </c>
    </row>
    <row r="17" spans="2:15" customFormat="1" ht="37.5" x14ac:dyDescent="0.25">
      <c r="B17" s="23" t="s">
        <v>9</v>
      </c>
      <c r="C17" s="21">
        <f>E17+F17+G17+H17+I17+J17+K17+L17+M17+N17+O17</f>
        <v>1050766262.6700001</v>
      </c>
      <c r="D17" s="21">
        <f>D18+D19+D20</f>
        <v>1114352608.6100001</v>
      </c>
      <c r="E17" s="21">
        <f t="shared" ref="E17:O17" si="2">E18+E19+E20</f>
        <v>75573725.950000003</v>
      </c>
      <c r="F17" s="21">
        <f t="shared" si="2"/>
        <v>75552208.739999995</v>
      </c>
      <c r="G17" s="21">
        <f t="shared" si="2"/>
        <v>79447308.010000005</v>
      </c>
      <c r="H17" s="21">
        <f t="shared" si="2"/>
        <v>77381151.170000002</v>
      </c>
      <c r="I17" s="21">
        <f t="shared" si="2"/>
        <v>132788817.83</v>
      </c>
      <c r="J17" s="21">
        <f t="shared" si="2"/>
        <v>78130793.24000001</v>
      </c>
      <c r="K17" s="21">
        <f t="shared" si="2"/>
        <v>77327799.370000005</v>
      </c>
      <c r="L17" s="21">
        <f t="shared" si="2"/>
        <v>78170806.939999998</v>
      </c>
      <c r="M17" s="21">
        <f t="shared" si="2"/>
        <v>80791194.579999998</v>
      </c>
      <c r="N17" s="21">
        <f t="shared" si="2"/>
        <v>83495683.190000013</v>
      </c>
      <c r="O17" s="21">
        <f t="shared" si="2"/>
        <v>212106773.65000001</v>
      </c>
    </row>
    <row r="18" spans="2:15" customFormat="1" x14ac:dyDescent="0.3">
      <c r="B18" s="24" t="s">
        <v>10</v>
      </c>
      <c r="C18" s="26">
        <f>E18+F18+G18+H18+I18+J18+K18+L18+M18+N18+O18</f>
        <v>796971096.69000006</v>
      </c>
      <c r="D18" s="25">
        <v>850259478.61000001</v>
      </c>
      <c r="E18" s="25">
        <v>63677782.759999998</v>
      </c>
      <c r="F18" s="25">
        <v>63845308.289999999</v>
      </c>
      <c r="G18" s="25">
        <v>67640429.290000007</v>
      </c>
      <c r="H18" s="25">
        <v>63741804.759999998</v>
      </c>
      <c r="I18" s="25">
        <v>64624294.240000002</v>
      </c>
      <c r="J18" s="25">
        <v>66196974.68</v>
      </c>
      <c r="K18" s="25">
        <v>65379248.829999998</v>
      </c>
      <c r="L18" s="25">
        <v>66037377.259999998</v>
      </c>
      <c r="M18" s="25">
        <v>68972998.920000002</v>
      </c>
      <c r="N18" s="25">
        <v>70724202.230000004</v>
      </c>
      <c r="O18" s="25">
        <v>136130675.43000001</v>
      </c>
    </row>
    <row r="19" spans="2:15" customFormat="1" x14ac:dyDescent="0.3">
      <c r="B19" s="24" t="s">
        <v>11</v>
      </c>
      <c r="C19" s="26">
        <f t="shared" ref="C19:C20" si="3">E19+F19+G19+H19+I19+J19+K19+L19+M19+N19+O19</f>
        <v>144379353.44</v>
      </c>
      <c r="D19" s="25">
        <v>144884427.86000001</v>
      </c>
      <c r="E19" s="25">
        <v>2156249.67</v>
      </c>
      <c r="F19" s="25">
        <v>2038320</v>
      </c>
      <c r="G19" s="25">
        <v>2166984.0699999998</v>
      </c>
      <c r="H19" s="25">
        <v>3879711.54</v>
      </c>
      <c r="I19" s="25">
        <v>58405169.399999999</v>
      </c>
      <c r="J19" s="25">
        <v>2115232.6</v>
      </c>
      <c r="K19" s="25">
        <v>2169062.25</v>
      </c>
      <c r="L19" s="25">
        <v>2022734.52</v>
      </c>
      <c r="M19" s="25">
        <v>2053320</v>
      </c>
      <c r="N19" s="25">
        <v>2072175.01</v>
      </c>
      <c r="O19" s="25">
        <v>65300394.380000003</v>
      </c>
    </row>
    <row r="20" spans="2:15" customFormat="1" ht="37.5" x14ac:dyDescent="0.3">
      <c r="B20" s="24" t="s">
        <v>12</v>
      </c>
      <c r="C20" s="26">
        <f t="shared" si="3"/>
        <v>109415812.53999999</v>
      </c>
      <c r="D20" s="25">
        <v>119208702.14</v>
      </c>
      <c r="E20" s="25">
        <v>9739693.5199999996</v>
      </c>
      <c r="F20" s="25">
        <v>9668580.4499999993</v>
      </c>
      <c r="G20" s="25">
        <v>9639894.6500000004</v>
      </c>
      <c r="H20" s="25">
        <v>9759634.8699999992</v>
      </c>
      <c r="I20" s="25">
        <v>9759354.1899999995</v>
      </c>
      <c r="J20" s="25">
        <v>9818585.9600000009</v>
      </c>
      <c r="K20" s="25">
        <v>9779488.2899999991</v>
      </c>
      <c r="L20" s="25">
        <v>10110695.16</v>
      </c>
      <c r="M20" s="25">
        <v>9764875.6600000001</v>
      </c>
      <c r="N20" s="25">
        <v>10699305.949999999</v>
      </c>
      <c r="O20" s="25">
        <v>10675703.84</v>
      </c>
    </row>
    <row r="21" spans="2:15" customFormat="1" ht="37.5" x14ac:dyDescent="0.25">
      <c r="B21" s="23" t="s">
        <v>13</v>
      </c>
      <c r="C21" s="21">
        <f>E21+F21+G21+H21+I21+J21+K21+L21+M21+N21+O21</f>
        <v>312989027.32000005</v>
      </c>
      <c r="D21" s="21">
        <f>D22+D23+D24+D25+D26+D27+D28+D29+D30</f>
        <v>425071326.89999998</v>
      </c>
      <c r="E21" s="21">
        <f t="shared" ref="E21:O21" si="4">E22+E23+E24+E25+E26+E27+E28+E29+E30</f>
        <v>11457002.67</v>
      </c>
      <c r="F21" s="21">
        <f t="shared" si="4"/>
        <v>11924277.91</v>
      </c>
      <c r="G21" s="21">
        <f t="shared" si="4"/>
        <v>49227165.829999998</v>
      </c>
      <c r="H21" s="21">
        <f t="shared" si="4"/>
        <v>32149492.57</v>
      </c>
      <c r="I21" s="21">
        <f t="shared" si="4"/>
        <v>25274732.770000007</v>
      </c>
      <c r="J21" s="21">
        <f t="shared" si="4"/>
        <v>37476325.719999999</v>
      </c>
      <c r="K21" s="21">
        <f t="shared" si="4"/>
        <v>19349328.240000002</v>
      </c>
      <c r="L21" s="21">
        <f t="shared" si="4"/>
        <v>30843992.949999999</v>
      </c>
      <c r="M21" s="21">
        <f t="shared" si="4"/>
        <v>21759368.770000003</v>
      </c>
      <c r="N21" s="21">
        <f t="shared" si="4"/>
        <v>36810990.799999997</v>
      </c>
      <c r="O21" s="21">
        <f t="shared" si="4"/>
        <v>36716349.090000004</v>
      </c>
    </row>
    <row r="22" spans="2:15" customFormat="1" x14ac:dyDescent="0.3">
      <c r="B22" s="24" t="s">
        <v>14</v>
      </c>
      <c r="C22" s="25">
        <f>E22+F22+G22+H22+I22+J22+K22+L22+M22+N22+O22</f>
        <v>70512800.420000002</v>
      </c>
      <c r="D22" s="25">
        <v>77030000</v>
      </c>
      <c r="E22" s="25">
        <v>2933121.4</v>
      </c>
      <c r="F22" s="25">
        <v>5903422.75</v>
      </c>
      <c r="G22" s="25">
        <v>9133676.0600000005</v>
      </c>
      <c r="H22" s="25">
        <v>3988499.1</v>
      </c>
      <c r="I22" s="25">
        <v>5982565.0300000003</v>
      </c>
      <c r="J22" s="25">
        <v>7033925.1900000004</v>
      </c>
      <c r="K22" s="25">
        <v>7623509.4199999999</v>
      </c>
      <c r="L22" s="25">
        <v>6616809</v>
      </c>
      <c r="M22" s="25">
        <v>8120084.8600000003</v>
      </c>
      <c r="N22" s="25">
        <v>8165976.04</v>
      </c>
      <c r="O22" s="25">
        <v>5011211.57</v>
      </c>
    </row>
    <row r="23" spans="2:15" customFormat="1" ht="37.5" x14ac:dyDescent="0.3">
      <c r="B23" s="24" t="s">
        <v>15</v>
      </c>
      <c r="C23" s="25">
        <f t="shared" ref="C23:C30" si="5">E23+F23+G23+H23+I23+J23+K23+L23+M23+N23+O23</f>
        <v>3197492.4799999995</v>
      </c>
      <c r="D23" s="25">
        <v>4321865</v>
      </c>
      <c r="E23" s="25">
        <v>0</v>
      </c>
      <c r="F23" s="25">
        <v>85402.5</v>
      </c>
      <c r="G23" s="25">
        <v>258681.96</v>
      </c>
      <c r="H23" s="25">
        <v>146104.46</v>
      </c>
      <c r="I23" s="25">
        <v>132224.9</v>
      </c>
      <c r="J23" s="25">
        <v>124004</v>
      </c>
      <c r="K23" s="25">
        <v>437280.86</v>
      </c>
      <c r="L23" s="25">
        <v>562599.12</v>
      </c>
      <c r="M23" s="25">
        <v>564307.86</v>
      </c>
      <c r="N23" s="25">
        <v>442944.86</v>
      </c>
      <c r="O23" s="25">
        <v>443941.96</v>
      </c>
    </row>
    <row r="24" spans="2:15" customFormat="1" x14ac:dyDescent="0.3">
      <c r="B24" s="24" t="s">
        <v>16</v>
      </c>
      <c r="C24" s="25">
        <f t="shared" si="5"/>
        <v>5577900</v>
      </c>
      <c r="D24" s="25">
        <v>6697600</v>
      </c>
      <c r="E24" s="25">
        <v>0</v>
      </c>
      <c r="F24" s="25">
        <v>0</v>
      </c>
      <c r="G24" s="25">
        <v>0</v>
      </c>
      <c r="H24" s="25">
        <v>1551750</v>
      </c>
      <c r="I24" s="25"/>
      <c r="J24" s="25">
        <v>1715650</v>
      </c>
      <c r="K24" s="25">
        <v>0</v>
      </c>
      <c r="L24" s="25">
        <v>1193400</v>
      </c>
      <c r="M24" s="25">
        <v>0</v>
      </c>
      <c r="N24" s="25">
        <v>1117100</v>
      </c>
      <c r="O24" s="25">
        <v>0</v>
      </c>
    </row>
    <row r="25" spans="2:15" customFormat="1" ht="37.5" x14ac:dyDescent="0.3">
      <c r="B25" s="24" t="s">
        <v>17</v>
      </c>
      <c r="C25" s="25">
        <f t="shared" si="5"/>
        <v>769027.5</v>
      </c>
      <c r="D25" s="25">
        <v>1495000</v>
      </c>
      <c r="E25" s="25">
        <v>0</v>
      </c>
      <c r="F25" s="25">
        <v>0</v>
      </c>
      <c r="G25" s="25">
        <v>0</v>
      </c>
      <c r="H25" s="25">
        <v>183727.5</v>
      </c>
      <c r="I25" s="25"/>
      <c r="J25" s="25">
        <v>195500</v>
      </c>
      <c r="K25" s="25">
        <v>0</v>
      </c>
      <c r="L25" s="25">
        <v>291500</v>
      </c>
      <c r="M25" s="25">
        <v>0</v>
      </c>
      <c r="N25" s="25">
        <v>98300</v>
      </c>
      <c r="O25" s="25">
        <v>0</v>
      </c>
    </row>
    <row r="26" spans="2:15" customFormat="1" x14ac:dyDescent="0.3">
      <c r="B26" s="24" t="s">
        <v>18</v>
      </c>
      <c r="C26" s="25">
        <f t="shared" si="5"/>
        <v>103790248.93000001</v>
      </c>
      <c r="D26" s="25">
        <v>175531346.44</v>
      </c>
      <c r="E26" s="25">
        <v>3882801.36</v>
      </c>
      <c r="F26" s="25">
        <v>3867593.1</v>
      </c>
      <c r="G26" s="25">
        <v>19665678.289999999</v>
      </c>
      <c r="H26" s="25">
        <v>16645046.560000001</v>
      </c>
      <c r="I26" s="25">
        <v>5419352.3600000003</v>
      </c>
      <c r="J26" s="25">
        <v>16646190.15</v>
      </c>
      <c r="K26" s="25">
        <v>4513514.2699999996</v>
      </c>
      <c r="L26" s="25">
        <v>9412007.3399999999</v>
      </c>
      <c r="M26" s="25">
        <v>4163829.99</v>
      </c>
      <c r="N26" s="25">
        <v>11676043.029999999</v>
      </c>
      <c r="O26" s="25">
        <v>7898192.4800000004</v>
      </c>
    </row>
    <row r="27" spans="2:15" customFormat="1" x14ac:dyDescent="0.3">
      <c r="B27" s="24" t="s">
        <v>19</v>
      </c>
      <c r="C27" s="25">
        <f t="shared" si="5"/>
        <v>36580147.899999999</v>
      </c>
      <c r="D27" s="25">
        <v>37388828.560000002</v>
      </c>
      <c r="E27" s="25">
        <v>527503.98</v>
      </c>
      <c r="F27" s="25">
        <v>487660.26</v>
      </c>
      <c r="G27" s="25">
        <v>7799494.7199999997</v>
      </c>
      <c r="H27" s="25">
        <v>4792416.87</v>
      </c>
      <c r="I27" s="25">
        <v>9696651.8000000007</v>
      </c>
      <c r="J27" s="25">
        <v>744351.56</v>
      </c>
      <c r="K27" s="25">
        <v>813643.44</v>
      </c>
      <c r="L27" s="25">
        <v>9132529.5500000007</v>
      </c>
      <c r="M27" s="25">
        <v>748603.15</v>
      </c>
      <c r="N27" s="25">
        <v>957147.31</v>
      </c>
      <c r="O27" s="25">
        <v>880145.26</v>
      </c>
    </row>
    <row r="28" spans="2:15" customFormat="1" ht="75" x14ac:dyDescent="0.3">
      <c r="B28" s="24" t="s">
        <v>20</v>
      </c>
      <c r="C28" s="25">
        <f t="shared" si="5"/>
        <v>10541245.859999999</v>
      </c>
      <c r="D28" s="25">
        <v>21453441.629999999</v>
      </c>
      <c r="E28" s="25">
        <v>247013.29</v>
      </c>
      <c r="F28" s="25">
        <v>336026.63</v>
      </c>
      <c r="G28" s="25">
        <v>625065.57999999996</v>
      </c>
      <c r="H28" s="25">
        <v>141835.16</v>
      </c>
      <c r="I28" s="25">
        <v>263583.3</v>
      </c>
      <c r="J28" s="25">
        <v>441932.81</v>
      </c>
      <c r="K28" s="25">
        <v>90426.13</v>
      </c>
      <c r="L28" s="25">
        <v>608918.16</v>
      </c>
      <c r="M28" s="25">
        <v>1225521.73</v>
      </c>
      <c r="N28" s="25">
        <v>357409.59</v>
      </c>
      <c r="O28" s="25">
        <v>6203513.4800000004</v>
      </c>
    </row>
    <row r="29" spans="2:15" customFormat="1" ht="56.25" x14ac:dyDescent="0.3">
      <c r="B29" s="24" t="s">
        <v>21</v>
      </c>
      <c r="C29" s="25">
        <f t="shared" si="5"/>
        <v>33265390.799999997</v>
      </c>
      <c r="D29" s="25">
        <v>49770291.810000002</v>
      </c>
      <c r="E29" s="25">
        <v>0</v>
      </c>
      <c r="F29" s="25">
        <v>1244172.67</v>
      </c>
      <c r="G29" s="25">
        <v>5625669.7800000003</v>
      </c>
      <c r="H29" s="25">
        <v>1297873.2</v>
      </c>
      <c r="I29" s="25">
        <v>2201562.58</v>
      </c>
      <c r="J29" s="25">
        <v>3149730.93</v>
      </c>
      <c r="K29" s="25">
        <v>2278906.6800000002</v>
      </c>
      <c r="L29" s="25">
        <v>2460976.31</v>
      </c>
      <c r="M29" s="25">
        <v>6828461.1799999997</v>
      </c>
      <c r="N29" s="25">
        <v>2337103.9700000002</v>
      </c>
      <c r="O29" s="25">
        <v>5840933.5</v>
      </c>
    </row>
    <row r="30" spans="2:15" customFormat="1" ht="37.5" x14ac:dyDescent="0.3">
      <c r="B30" s="24" t="s">
        <v>22</v>
      </c>
      <c r="C30" s="25">
        <f t="shared" si="5"/>
        <v>48754773.430000007</v>
      </c>
      <c r="D30" s="25">
        <v>51382953.460000001</v>
      </c>
      <c r="E30" s="25">
        <v>3866562.64</v>
      </c>
      <c r="F30" s="25">
        <v>0</v>
      </c>
      <c r="G30" s="25">
        <v>6118899.4400000004</v>
      </c>
      <c r="H30" s="25">
        <v>3402239.72</v>
      </c>
      <c r="I30" s="25">
        <v>1578792.8</v>
      </c>
      <c r="J30" s="25">
        <v>7425041.0800000001</v>
      </c>
      <c r="K30" s="25">
        <v>3592047.44</v>
      </c>
      <c r="L30" s="25">
        <v>565253.47</v>
      </c>
      <c r="M30" s="25">
        <v>108560</v>
      </c>
      <c r="N30" s="25">
        <v>11658966</v>
      </c>
      <c r="O30" s="25">
        <v>10438410.84</v>
      </c>
    </row>
    <row r="31" spans="2:15" customFormat="1" ht="37.5" x14ac:dyDescent="0.3">
      <c r="B31" s="23" t="s">
        <v>23</v>
      </c>
      <c r="C31" s="27">
        <f>E31+F31+G31+H31+I31+J31+K31+L31+M31+N31+O31</f>
        <v>10449503362.959999</v>
      </c>
      <c r="D31" s="21">
        <f>D32+D33+D34+D35+D36+D37+D38+D39+D40</f>
        <v>13758287194.34</v>
      </c>
      <c r="E31" s="21">
        <f>E32+E33+E34+E35+E37+E38+E39+E40</f>
        <v>225090515.58000001</v>
      </c>
      <c r="F31" s="21">
        <f t="shared" ref="F31:O31" si="6">F32+F33+F34+F35+F36+F37+F38+F39+F40</f>
        <v>986657136.99000001</v>
      </c>
      <c r="G31" s="21">
        <f t="shared" si="6"/>
        <v>1704686003.5799999</v>
      </c>
      <c r="H31" s="21">
        <f t="shared" si="6"/>
        <v>947789632.16999996</v>
      </c>
      <c r="I31" s="21">
        <f t="shared" si="6"/>
        <v>675543248.85000002</v>
      </c>
      <c r="J31" s="21">
        <f t="shared" si="6"/>
        <v>1372515105.1500001</v>
      </c>
      <c r="K31" s="21">
        <f t="shared" si="6"/>
        <v>535831368.52999997</v>
      </c>
      <c r="L31" s="21">
        <f t="shared" si="6"/>
        <v>651903659.89999998</v>
      </c>
      <c r="M31" s="21">
        <f t="shared" si="6"/>
        <v>1629674947.8</v>
      </c>
      <c r="N31" s="21">
        <f t="shared" si="6"/>
        <v>821277592.96000004</v>
      </c>
      <c r="O31" s="21">
        <f t="shared" si="6"/>
        <v>898534151.44999993</v>
      </c>
    </row>
    <row r="32" spans="2:15" customFormat="1" ht="37.5" x14ac:dyDescent="0.3">
      <c r="B32" s="24" t="s">
        <v>24</v>
      </c>
      <c r="C32" s="25">
        <f>E32+F32+G32+H32+I32+J32+K32+L32+M32+N32+O32</f>
        <v>4818425.62</v>
      </c>
      <c r="D32" s="25">
        <v>7078203</v>
      </c>
      <c r="E32" s="25">
        <v>0</v>
      </c>
      <c r="F32" s="25">
        <v>264594</v>
      </c>
      <c r="G32" s="25">
        <v>1600510.5</v>
      </c>
      <c r="H32" s="25">
        <v>146746.51999999999</v>
      </c>
      <c r="I32" s="25">
        <v>0</v>
      </c>
      <c r="J32" s="25">
        <v>927417.28</v>
      </c>
      <c r="K32" s="25">
        <v>100000</v>
      </c>
      <c r="L32" s="25">
        <v>169236.21</v>
      </c>
      <c r="M32" s="25">
        <v>12036</v>
      </c>
      <c r="N32" s="25">
        <v>42803.31</v>
      </c>
      <c r="O32" s="25">
        <v>1555081.8</v>
      </c>
    </row>
    <row r="33" spans="1:15" customFormat="1" x14ac:dyDescent="0.3">
      <c r="B33" s="24" t="s">
        <v>25</v>
      </c>
      <c r="C33" s="25">
        <f t="shared" ref="C33:C40" si="7">E33+F33+G33+H33+I33+J33+K33+L33+M33+N33+O33</f>
        <v>347735.97</v>
      </c>
      <c r="D33" s="25">
        <v>938181.3900000006</v>
      </c>
      <c r="E33" s="25">
        <v>0</v>
      </c>
      <c r="F33" s="25">
        <v>0</v>
      </c>
      <c r="G33" s="25">
        <v>0</v>
      </c>
      <c r="H33" s="25">
        <v>0</v>
      </c>
      <c r="I33" s="25">
        <v>10147.41</v>
      </c>
      <c r="J33" s="25">
        <v>130861.81</v>
      </c>
      <c r="K33" s="25">
        <v>0</v>
      </c>
      <c r="L33" s="25">
        <v>159182</v>
      </c>
      <c r="M33" s="25">
        <v>0</v>
      </c>
      <c r="N33" s="25">
        <v>47544.75</v>
      </c>
      <c r="O33" s="25">
        <v>0</v>
      </c>
    </row>
    <row r="34" spans="1:15" customFormat="1" ht="37.5" x14ac:dyDescent="0.3">
      <c r="B34" s="24" t="s">
        <v>26</v>
      </c>
      <c r="C34" s="25">
        <f t="shared" si="7"/>
        <v>10449162.6</v>
      </c>
      <c r="D34" s="25">
        <v>10928514</v>
      </c>
      <c r="E34" s="25">
        <v>0</v>
      </c>
      <c r="F34" s="25">
        <v>20532</v>
      </c>
      <c r="G34" s="25">
        <v>5005560</v>
      </c>
      <c r="H34" s="25">
        <v>783166</v>
      </c>
      <c r="I34" s="25">
        <v>1199872.6000000001</v>
      </c>
      <c r="J34" s="25">
        <v>919786.4</v>
      </c>
      <c r="K34" s="25">
        <v>1206019</v>
      </c>
      <c r="L34" s="25">
        <v>788830</v>
      </c>
      <c r="M34" s="25">
        <v>307191</v>
      </c>
      <c r="N34" s="25">
        <v>215940</v>
      </c>
      <c r="O34" s="25">
        <v>2265.6</v>
      </c>
    </row>
    <row r="35" spans="1:15" customFormat="1" ht="37.5" x14ac:dyDescent="0.3">
      <c r="B35" s="24" t="s">
        <v>27</v>
      </c>
      <c r="C35" s="25">
        <f t="shared" si="7"/>
        <v>5084116165.500001</v>
      </c>
      <c r="D35" s="25">
        <v>3775108419.0199995</v>
      </c>
      <c r="E35" s="25">
        <v>152808918.5</v>
      </c>
      <c r="F35" s="25">
        <v>909642909.97000003</v>
      </c>
      <c r="G35" s="25">
        <v>363207406.25</v>
      </c>
      <c r="H35" s="25">
        <v>356993216.04000002</v>
      </c>
      <c r="I35" s="25">
        <v>548722503.15999997</v>
      </c>
      <c r="J35" s="25">
        <v>259076544.78</v>
      </c>
      <c r="K35" s="25">
        <v>180669462.02000001</v>
      </c>
      <c r="L35" s="25">
        <v>144378191.18000001</v>
      </c>
      <c r="M35" s="25">
        <v>1560453307.71</v>
      </c>
      <c r="N35" s="25">
        <v>244017759.80000001</v>
      </c>
      <c r="O35" s="25">
        <f>364145946.09</f>
        <v>364145946.08999997</v>
      </c>
    </row>
    <row r="36" spans="1:15" customFormat="1" ht="37.5" x14ac:dyDescent="0.3">
      <c r="B36" s="24" t="s">
        <v>97</v>
      </c>
      <c r="C36" s="25">
        <f t="shared" si="7"/>
        <v>4131674358.0099998</v>
      </c>
      <c r="D36" s="25">
        <v>7342800000</v>
      </c>
      <c r="E36" s="25"/>
      <c r="F36" s="25"/>
      <c r="G36" s="25">
        <v>1151969107.48</v>
      </c>
      <c r="H36" s="25">
        <v>485786143.80000001</v>
      </c>
      <c r="I36" s="25">
        <v>1359324.6</v>
      </c>
      <c r="J36" s="25">
        <v>1023355502.72</v>
      </c>
      <c r="K36" s="25">
        <v>188598365.24000001</v>
      </c>
      <c r="L36" s="25">
        <v>390737742.85000002</v>
      </c>
      <c r="M36" s="25">
        <v>0</v>
      </c>
      <c r="N36" s="25">
        <v>456950740.12</v>
      </c>
      <c r="O36" s="25">
        <v>432917431.19999999</v>
      </c>
    </row>
    <row r="37" spans="1:15" customFormat="1" ht="37.5" x14ac:dyDescent="0.3">
      <c r="B37" s="24" t="s">
        <v>28</v>
      </c>
      <c r="C37" s="25">
        <f t="shared" si="7"/>
        <v>5261709.7799999993</v>
      </c>
      <c r="D37" s="25">
        <v>8809616</v>
      </c>
      <c r="E37" s="25">
        <v>0</v>
      </c>
      <c r="F37" s="25">
        <v>0</v>
      </c>
      <c r="G37" s="25">
        <v>988250</v>
      </c>
      <c r="H37" s="25">
        <v>2689.16</v>
      </c>
      <c r="I37" s="25">
        <v>0</v>
      </c>
      <c r="J37" s="25">
        <v>1067319.28</v>
      </c>
      <c r="K37" s="25">
        <v>11629.32</v>
      </c>
      <c r="L37" s="25">
        <v>5865</v>
      </c>
      <c r="M37" s="25">
        <v>1522745.62</v>
      </c>
      <c r="N37" s="25">
        <v>480</v>
      </c>
      <c r="O37" s="25">
        <v>1662731.4</v>
      </c>
    </row>
    <row r="38" spans="1:15" customFormat="1" ht="56.25" x14ac:dyDescent="0.3">
      <c r="B38" s="24" t="s">
        <v>29</v>
      </c>
      <c r="C38" s="25">
        <f t="shared" si="7"/>
        <v>1816532.5699999998</v>
      </c>
      <c r="D38" s="25">
        <v>4345915</v>
      </c>
      <c r="E38" s="25">
        <v>0</v>
      </c>
      <c r="F38" s="25">
        <v>0</v>
      </c>
      <c r="G38" s="25">
        <v>14430</v>
      </c>
      <c r="H38" s="25">
        <v>196492.75</v>
      </c>
      <c r="I38" s="25">
        <v>0</v>
      </c>
      <c r="J38" s="25">
        <v>287639.73</v>
      </c>
      <c r="K38" s="25">
        <v>191913.69</v>
      </c>
      <c r="L38" s="25">
        <v>15894.14</v>
      </c>
      <c r="M38" s="25">
        <v>44930.5</v>
      </c>
      <c r="N38" s="25">
        <v>8932.02</v>
      </c>
      <c r="O38" s="25">
        <v>1056299.74</v>
      </c>
    </row>
    <row r="39" spans="1:15" customFormat="1" ht="56.25" x14ac:dyDescent="0.3">
      <c r="B39" s="24" t="s">
        <v>30</v>
      </c>
      <c r="C39" s="25">
        <f t="shared" si="7"/>
        <v>178059951.13000003</v>
      </c>
      <c r="D39" s="25">
        <v>362775697.94999993</v>
      </c>
      <c r="E39" s="25">
        <v>1794.96</v>
      </c>
      <c r="F39" s="25">
        <v>12069836.85</v>
      </c>
      <c r="G39" s="25">
        <v>44828174.289999999</v>
      </c>
      <c r="H39" s="25">
        <v>3143157.17</v>
      </c>
      <c r="I39" s="25">
        <v>1557988.12</v>
      </c>
      <c r="J39" s="25">
        <v>16866177.010000002</v>
      </c>
      <c r="K39" s="25">
        <v>4586865.18</v>
      </c>
      <c r="L39" s="25">
        <v>6945843.0199999996</v>
      </c>
      <c r="M39" s="25">
        <v>7627075.1500000004</v>
      </c>
      <c r="N39" s="25">
        <v>69012620.599999994</v>
      </c>
      <c r="O39" s="25">
        <v>11420418.779999999</v>
      </c>
    </row>
    <row r="40" spans="1:15" customFormat="1" ht="37.5" x14ac:dyDescent="0.3">
      <c r="B40" s="24" t="s">
        <v>31</v>
      </c>
      <c r="C40" s="25">
        <f t="shared" si="7"/>
        <v>1032959321.7800002</v>
      </c>
      <c r="D40" s="25">
        <v>2245502647.98</v>
      </c>
      <c r="E40" s="25">
        <v>72279802.120000005</v>
      </c>
      <c r="F40" s="25">
        <v>64659264.170000002</v>
      </c>
      <c r="G40" s="25">
        <v>137072565.06</v>
      </c>
      <c r="H40" s="25">
        <v>100738020.73</v>
      </c>
      <c r="I40" s="25">
        <v>122693412.95999999</v>
      </c>
      <c r="J40" s="25">
        <v>69883856.140000001</v>
      </c>
      <c r="K40" s="25">
        <v>160467114.08000001</v>
      </c>
      <c r="L40" s="25">
        <v>108702875.5</v>
      </c>
      <c r="M40" s="25">
        <v>59707661.82</v>
      </c>
      <c r="N40" s="25">
        <v>50980772.359999999</v>
      </c>
      <c r="O40" s="25">
        <v>85773976.840000004</v>
      </c>
    </row>
    <row r="41" spans="1:15" customFormat="1" ht="37.5" x14ac:dyDescent="0.25">
      <c r="A41" s="28"/>
      <c r="B41" s="23" t="s">
        <v>98</v>
      </c>
      <c r="C41" s="21"/>
      <c r="D41" s="21">
        <v>0</v>
      </c>
      <c r="E41" s="21">
        <f t="shared" ref="E41:M41" si="8">E42+E43+E44+E45+E46+E47+E48</f>
        <v>0</v>
      </c>
      <c r="F41" s="21">
        <f t="shared" si="8"/>
        <v>0</v>
      </c>
      <c r="G41" s="21">
        <f t="shared" si="8"/>
        <v>0</v>
      </c>
      <c r="H41" s="21">
        <f t="shared" si="8"/>
        <v>0</v>
      </c>
      <c r="I41" s="21">
        <f t="shared" si="8"/>
        <v>0</v>
      </c>
      <c r="J41" s="21">
        <f t="shared" si="8"/>
        <v>0</v>
      </c>
      <c r="K41" s="21">
        <f t="shared" si="8"/>
        <v>0</v>
      </c>
      <c r="L41" s="21">
        <f t="shared" si="8"/>
        <v>0</v>
      </c>
      <c r="M41" s="21">
        <f t="shared" si="8"/>
        <v>0</v>
      </c>
      <c r="N41" s="21"/>
      <c r="O41" s="21">
        <f t="shared" ref="O41" si="9">O42+O43+O44+O45+O46+O47+O48</f>
        <v>0</v>
      </c>
    </row>
    <row r="42" spans="1:15" s="29" customFormat="1" ht="31.5" x14ac:dyDescent="0.25">
      <c r="B42" s="30" t="s">
        <v>99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/>
      <c r="O42" s="31">
        <v>0</v>
      </c>
    </row>
    <row r="43" spans="1:15" s="29" customFormat="1" ht="47.25" x14ac:dyDescent="0.25">
      <c r="B43" s="30" t="s">
        <v>100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/>
      <c r="O43" s="31">
        <v>0</v>
      </c>
    </row>
    <row r="44" spans="1:15" s="29" customFormat="1" ht="47.25" x14ac:dyDescent="0.25">
      <c r="B44" s="30" t="s">
        <v>101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/>
      <c r="O44" s="31">
        <v>0</v>
      </c>
    </row>
    <row r="45" spans="1:15" s="29" customFormat="1" ht="47.25" x14ac:dyDescent="0.25">
      <c r="B45" s="30" t="s">
        <v>102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/>
      <c r="O45" s="31">
        <v>0</v>
      </c>
    </row>
    <row r="46" spans="1:15" s="29" customFormat="1" ht="47.25" x14ac:dyDescent="0.25">
      <c r="B46" s="30" t="s">
        <v>103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/>
      <c r="O46" s="31">
        <v>0</v>
      </c>
    </row>
    <row r="47" spans="1:15" s="29" customFormat="1" ht="47.25" x14ac:dyDescent="0.25">
      <c r="B47" s="30" t="s">
        <v>104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/>
      <c r="O47" s="31">
        <v>0</v>
      </c>
    </row>
    <row r="48" spans="1:15" s="29" customFormat="1" ht="47.25" x14ac:dyDescent="0.25">
      <c r="B48" s="30" t="s">
        <v>105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/>
      <c r="O48" s="31">
        <v>0</v>
      </c>
    </row>
    <row r="49" spans="2:15" s="29" customFormat="1" ht="31.5" x14ac:dyDescent="0.25">
      <c r="B49" s="32" t="s">
        <v>106</v>
      </c>
      <c r="C49" s="33">
        <v>0</v>
      </c>
      <c r="D49" s="33">
        <v>0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2:15" s="29" customFormat="1" ht="31.5" x14ac:dyDescent="0.25">
      <c r="B50" s="30" t="s">
        <v>107</v>
      </c>
      <c r="C50" s="31">
        <v>0</v>
      </c>
      <c r="D50" s="31">
        <v>0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2:15" s="29" customFormat="1" ht="47.25" x14ac:dyDescent="0.25">
      <c r="B51" s="30" t="s">
        <v>108</v>
      </c>
      <c r="C51" s="31">
        <v>0</v>
      </c>
      <c r="D51" s="31">
        <v>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s="29" customFormat="1" ht="47.25" x14ac:dyDescent="0.25">
      <c r="B52" s="30" t="s">
        <v>109</v>
      </c>
      <c r="C52" s="31">
        <v>0</v>
      </c>
      <c r="D52" s="31">
        <v>0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2:15" s="29" customFormat="1" ht="47.25" x14ac:dyDescent="0.25">
      <c r="B53" s="30" t="s">
        <v>110</v>
      </c>
      <c r="C53" s="31">
        <v>0</v>
      </c>
      <c r="D53" s="31">
        <v>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5" s="29" customFormat="1" ht="47.25" x14ac:dyDescent="0.25">
      <c r="B54" s="30" t="s">
        <v>111</v>
      </c>
      <c r="C54" s="31">
        <v>0</v>
      </c>
      <c r="D54" s="31">
        <v>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 s="29" customFormat="1" ht="31.5" x14ac:dyDescent="0.25">
      <c r="B55" s="30" t="s">
        <v>112</v>
      </c>
      <c r="C55" s="31">
        <v>0</v>
      </c>
      <c r="D55" s="31">
        <v>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5" s="29" customFormat="1" ht="47.25" x14ac:dyDescent="0.25">
      <c r="B56" s="30" t="s">
        <v>113</v>
      </c>
      <c r="C56" s="31">
        <v>0</v>
      </c>
      <c r="D56" s="31">
        <v>0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2:15" customFormat="1" ht="56.25" x14ac:dyDescent="0.25">
      <c r="B57" s="22" t="s">
        <v>32</v>
      </c>
      <c r="C57" s="21">
        <f>E57+F57+G57+H57+I57+J57+K57+L57+M57+N57+O57</f>
        <v>48642942.969999999</v>
      </c>
      <c r="D57" s="21">
        <f>D58+D59+D60+D61+D62+D63+D64+D65</f>
        <v>77577461</v>
      </c>
      <c r="E57" s="21">
        <v>0</v>
      </c>
      <c r="F57" s="21">
        <f t="shared" ref="F57:O57" si="10">F58+F59+F60+F61+F62+F63+F64+F65</f>
        <v>2721410.2199999997</v>
      </c>
      <c r="G57" s="21">
        <f t="shared" si="10"/>
        <v>2187164.17</v>
      </c>
      <c r="H57" s="21">
        <f t="shared" si="10"/>
        <v>21594</v>
      </c>
      <c r="I57" s="21">
        <f t="shared" si="10"/>
        <v>1823138.22</v>
      </c>
      <c r="J57" s="21">
        <f t="shared" si="10"/>
        <v>20388167.300000001</v>
      </c>
      <c r="K57" s="21">
        <f t="shared" si="10"/>
        <v>1060466</v>
      </c>
      <c r="L57" s="21">
        <f t="shared" si="10"/>
        <v>738680</v>
      </c>
      <c r="M57" s="21">
        <f t="shared" si="10"/>
        <v>5373777.8000000007</v>
      </c>
      <c r="N57" s="21">
        <f t="shared" si="10"/>
        <v>12647681.57</v>
      </c>
      <c r="O57" s="21">
        <f t="shared" si="10"/>
        <v>1680863.69</v>
      </c>
    </row>
    <row r="58" spans="2:15" customFormat="1" x14ac:dyDescent="0.3">
      <c r="B58" s="24" t="s">
        <v>33</v>
      </c>
      <c r="C58" s="25">
        <f>E58+F58+G58+H58+I58+J58+K58+L58+M58+N58+O58</f>
        <v>12006909.479999999</v>
      </c>
      <c r="D58" s="25">
        <v>17115222</v>
      </c>
      <c r="E58" s="25">
        <v>0</v>
      </c>
      <c r="F58" s="25">
        <v>2345250</v>
      </c>
      <c r="G58" s="25">
        <v>1895195.05</v>
      </c>
      <c r="I58" s="25">
        <v>181794.99</v>
      </c>
      <c r="J58" s="25">
        <v>1376825.18</v>
      </c>
      <c r="K58" s="25">
        <v>728414</v>
      </c>
      <c r="L58" s="25">
        <v>628350</v>
      </c>
      <c r="M58" s="25">
        <v>71884.399999999994</v>
      </c>
      <c r="N58" s="25">
        <v>3098332.17</v>
      </c>
      <c r="O58" s="25">
        <v>1680863.69</v>
      </c>
    </row>
    <row r="59" spans="2:15" customFormat="1" ht="56.25" x14ac:dyDescent="0.3">
      <c r="B59" s="24" t="s">
        <v>34</v>
      </c>
      <c r="C59" s="25">
        <f t="shared" ref="C59:C65" si="11">E59+F59+G59+H59+I59+J59+K59+L59+M59+N59+O59</f>
        <v>876305.12</v>
      </c>
      <c r="D59" s="25">
        <v>1310000</v>
      </c>
      <c r="E59" s="25">
        <v>0</v>
      </c>
      <c r="F59" s="25">
        <v>0</v>
      </c>
      <c r="G59" s="25">
        <v>291969.12</v>
      </c>
      <c r="H59" s="25">
        <v>0</v>
      </c>
      <c r="I59" s="25">
        <v>0</v>
      </c>
      <c r="J59" s="25">
        <v>29500</v>
      </c>
      <c r="K59" s="25">
        <v>247800</v>
      </c>
      <c r="L59" s="25">
        <v>0</v>
      </c>
      <c r="M59" s="25">
        <v>307036</v>
      </c>
      <c r="N59" s="25"/>
      <c r="O59" s="25"/>
    </row>
    <row r="60" spans="2:15" customFormat="1" ht="37.5" x14ac:dyDescent="0.3">
      <c r="B60" s="24" t="s">
        <v>35</v>
      </c>
      <c r="C60" s="25">
        <f t="shared" si="11"/>
        <v>0</v>
      </c>
      <c r="D60" s="25">
        <v>9096386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2:15" customFormat="1" ht="56.25" x14ac:dyDescent="0.3">
      <c r="B61" s="24" t="s">
        <v>114</v>
      </c>
      <c r="C61" s="25">
        <f t="shared" si="11"/>
        <v>28470960</v>
      </c>
      <c r="D61" s="25">
        <v>29141500</v>
      </c>
      <c r="E61" s="25"/>
      <c r="F61" s="25"/>
      <c r="G61" s="25"/>
      <c r="H61" s="25"/>
      <c r="I61" s="25"/>
      <c r="J61" s="25">
        <v>18981000</v>
      </c>
      <c r="K61" s="25"/>
      <c r="L61" s="25"/>
      <c r="M61" s="25"/>
      <c r="N61" s="25">
        <v>9489960</v>
      </c>
      <c r="O61" s="25">
        <v>0</v>
      </c>
    </row>
    <row r="62" spans="2:15" customFormat="1" ht="37.5" x14ac:dyDescent="0.3">
      <c r="B62" s="24" t="s">
        <v>36</v>
      </c>
      <c r="C62" s="25">
        <f t="shared" si="11"/>
        <v>7288768.370000001</v>
      </c>
      <c r="D62" s="25">
        <v>9059298</v>
      </c>
      <c r="E62" s="25">
        <v>0</v>
      </c>
      <c r="F62" s="25">
        <v>376160.22</v>
      </c>
      <c r="G62" s="25">
        <v>0</v>
      </c>
      <c r="H62" s="25">
        <v>21594</v>
      </c>
      <c r="I62" s="25">
        <v>1641343.23</v>
      </c>
      <c r="J62" s="25">
        <v>842.12</v>
      </c>
      <c r="K62" s="25">
        <v>84252</v>
      </c>
      <c r="L62" s="25">
        <v>110330</v>
      </c>
      <c r="M62" s="25">
        <v>4994857.4000000004</v>
      </c>
      <c r="N62" s="25">
        <v>59389.4</v>
      </c>
      <c r="O62" s="25">
        <v>0</v>
      </c>
    </row>
    <row r="63" spans="2:15" customFormat="1" ht="37.5" x14ac:dyDescent="0.3">
      <c r="B63" s="24" t="s">
        <v>115</v>
      </c>
      <c r="C63" s="25">
        <f t="shared" si="11"/>
        <v>0</v>
      </c>
      <c r="D63" s="25">
        <v>480055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/>
      <c r="L63" s="25"/>
      <c r="M63" s="25"/>
      <c r="N63" s="25">
        <v>0</v>
      </c>
      <c r="O63" s="25"/>
    </row>
    <row r="64" spans="2:15" customFormat="1" x14ac:dyDescent="0.3">
      <c r="B64" s="24" t="s">
        <v>37</v>
      </c>
      <c r="C64" s="25">
        <f t="shared" si="11"/>
        <v>0</v>
      </c>
      <c r="D64" s="25">
        <v>11275000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/>
      <c r="O64" s="25">
        <v>0</v>
      </c>
    </row>
    <row r="65" spans="2:15" customFormat="1" ht="56.25" x14ac:dyDescent="0.3">
      <c r="B65" s="34" t="s">
        <v>116</v>
      </c>
      <c r="C65" s="25">
        <f t="shared" si="11"/>
        <v>0</v>
      </c>
      <c r="D65" s="35">
        <v>100000</v>
      </c>
      <c r="E65" s="36"/>
      <c r="F65" s="36"/>
      <c r="G65" s="36"/>
      <c r="H65" s="36"/>
      <c r="I65" s="36"/>
      <c r="J65" s="36"/>
      <c r="K65" s="36"/>
      <c r="L65" s="36"/>
      <c r="M65" s="36"/>
      <c r="N65" s="35"/>
      <c r="O65" s="36"/>
    </row>
    <row r="66" spans="2:15" customFormat="1" x14ac:dyDescent="0.3">
      <c r="B66" s="37" t="s">
        <v>38</v>
      </c>
      <c r="C66" s="38">
        <f>E66+F66+G66+H66+I66+J66+K66+L66+M66+N66+O66</f>
        <v>10073307.449999999</v>
      </c>
      <c r="D66" s="38">
        <f>D67</f>
        <v>31500000</v>
      </c>
      <c r="E66" s="38">
        <v>0</v>
      </c>
      <c r="F66" s="38">
        <v>0</v>
      </c>
      <c r="G66" s="38">
        <f t="shared" ref="G66:O66" si="12">G67</f>
        <v>376799.04</v>
      </c>
      <c r="H66" s="38">
        <f t="shared" si="12"/>
        <v>451061.2</v>
      </c>
      <c r="I66" s="38">
        <f t="shared" si="12"/>
        <v>1261326.2</v>
      </c>
      <c r="J66" s="38">
        <f t="shared" si="12"/>
        <v>3766105.83</v>
      </c>
      <c r="K66" s="38">
        <f t="shared" si="12"/>
        <v>0</v>
      </c>
      <c r="L66" s="38">
        <f t="shared" si="12"/>
        <v>3807408.14</v>
      </c>
      <c r="M66" s="38">
        <f t="shared" si="12"/>
        <v>0</v>
      </c>
      <c r="N66" s="38">
        <f t="shared" si="12"/>
        <v>410607.04</v>
      </c>
      <c r="O66" s="38">
        <f t="shared" si="12"/>
        <v>0</v>
      </c>
    </row>
    <row r="67" spans="2:15" customFormat="1" x14ac:dyDescent="0.3">
      <c r="B67" s="24" t="s">
        <v>39</v>
      </c>
      <c r="C67" s="25">
        <f>E67+F67+G67+H67+I67+J67+K67+L67+M67+N67+O67</f>
        <v>10073307.449999999</v>
      </c>
      <c r="D67" s="25">
        <v>31500000</v>
      </c>
      <c r="E67" s="25">
        <v>0</v>
      </c>
      <c r="F67" s="25">
        <v>0</v>
      </c>
      <c r="G67" s="25">
        <v>376799.04</v>
      </c>
      <c r="H67" s="25">
        <v>451061.2</v>
      </c>
      <c r="I67" s="25">
        <v>1261326.2</v>
      </c>
      <c r="J67" s="25">
        <v>3766105.83</v>
      </c>
      <c r="K67" s="25"/>
      <c r="L67" s="25">
        <v>3807408.14</v>
      </c>
      <c r="M67" s="25">
        <v>0</v>
      </c>
      <c r="N67" s="25">
        <v>410607.04</v>
      </c>
      <c r="O67" s="25">
        <v>0</v>
      </c>
    </row>
    <row r="68" spans="2:15" customFormat="1" x14ac:dyDescent="0.25">
      <c r="B68" s="22" t="s">
        <v>117</v>
      </c>
      <c r="C68" s="21">
        <f>SUM(C66+C57+C31+C21+C17)</f>
        <v>11871974903.369999</v>
      </c>
      <c r="D68" s="21">
        <f>SUM(D66+D57+D31+D21+D17)</f>
        <v>15406788590.85</v>
      </c>
      <c r="E68" s="21">
        <f t="shared" ref="E68:O68" si="13">SUM(E66+E57+E31+E21+E17)</f>
        <v>312121244.19999999</v>
      </c>
      <c r="F68" s="21">
        <f t="shared" si="13"/>
        <v>1076855033.8599999</v>
      </c>
      <c r="G68" s="21">
        <f t="shared" si="13"/>
        <v>1835924440.6299999</v>
      </c>
      <c r="H68" s="21">
        <f t="shared" si="13"/>
        <v>1057792931.11</v>
      </c>
      <c r="I68" s="21">
        <f t="shared" si="13"/>
        <v>836691263.87</v>
      </c>
      <c r="J68" s="21">
        <f t="shared" si="13"/>
        <v>1512276497.2400002</v>
      </c>
      <c r="K68" s="21">
        <f t="shared" si="13"/>
        <v>633568962.13999999</v>
      </c>
      <c r="L68" s="21">
        <f t="shared" si="13"/>
        <v>765464547.93000007</v>
      </c>
      <c r="M68" s="21">
        <f t="shared" si="13"/>
        <v>1737599288.9499998</v>
      </c>
      <c r="N68" s="21">
        <f t="shared" si="13"/>
        <v>954642555.56000006</v>
      </c>
      <c r="O68" s="21">
        <f t="shared" si="13"/>
        <v>1149038137.8800001</v>
      </c>
    </row>
    <row r="69" spans="2:15" customFormat="1" ht="37.5" x14ac:dyDescent="0.3">
      <c r="B69" s="39" t="s">
        <v>118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/>
      <c r="O69" s="25">
        <v>0</v>
      </c>
    </row>
    <row r="70" spans="2:15" customFormat="1" ht="37.5" x14ac:dyDescent="0.3">
      <c r="B70" s="40" t="s">
        <v>119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/>
      <c r="O70" s="25">
        <v>0</v>
      </c>
    </row>
    <row r="71" spans="2:15" customFormat="1" ht="56.25" x14ac:dyDescent="0.3">
      <c r="B71" s="41" t="s">
        <v>120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/>
      <c r="O71" s="25">
        <v>0</v>
      </c>
    </row>
    <row r="72" spans="2:15" customFormat="1" ht="56.25" x14ac:dyDescent="0.3">
      <c r="B72" s="41" t="s">
        <v>121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/>
      <c r="O72" s="25">
        <v>0</v>
      </c>
    </row>
    <row r="73" spans="2:15" customFormat="1" ht="37.5" x14ac:dyDescent="0.3">
      <c r="B73" s="40" t="s">
        <v>122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/>
      <c r="O73" s="25">
        <v>0</v>
      </c>
    </row>
    <row r="74" spans="2:15" customFormat="1" ht="37.5" x14ac:dyDescent="0.3">
      <c r="B74" s="41" t="s">
        <v>123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/>
      <c r="O74" s="25">
        <v>0</v>
      </c>
    </row>
    <row r="75" spans="2:15" customFormat="1" ht="37.5" x14ac:dyDescent="0.3">
      <c r="B75" s="41" t="s">
        <v>124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/>
      <c r="O75" s="25">
        <v>0</v>
      </c>
    </row>
    <row r="76" spans="2:15" customFormat="1" ht="37.5" x14ac:dyDescent="0.3">
      <c r="B76" s="40" t="s">
        <v>125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/>
      <c r="O76" s="25">
        <v>0</v>
      </c>
    </row>
    <row r="77" spans="2:15" customFormat="1" ht="56.25" x14ac:dyDescent="0.3">
      <c r="B77" s="41" t="s">
        <v>126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/>
      <c r="O77" s="25">
        <v>0</v>
      </c>
    </row>
    <row r="78" spans="2:15" customFormat="1" ht="37.5" x14ac:dyDescent="0.25">
      <c r="B78" s="22" t="s">
        <v>127</v>
      </c>
      <c r="C78" s="21">
        <f>SUM(C69:C77)</f>
        <v>0</v>
      </c>
      <c r="D78" s="21">
        <f>SUM(D69:D77)</f>
        <v>0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2:15" customFormat="1" ht="11.25" customHeight="1" x14ac:dyDescent="0.3"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2:15" customFormat="1" ht="56.25" x14ac:dyDescent="0.25">
      <c r="B80" s="22" t="s">
        <v>128</v>
      </c>
      <c r="C80" s="21">
        <f>SUM(C78+C68)</f>
        <v>11871974903.369999</v>
      </c>
      <c r="D80" s="21">
        <f t="shared" ref="D80:O80" si="14">SUM(D78+D68)</f>
        <v>15406788590.85</v>
      </c>
      <c r="E80" s="21">
        <f t="shared" si="14"/>
        <v>312121244.19999999</v>
      </c>
      <c r="F80" s="21">
        <f t="shared" si="14"/>
        <v>1076855033.8599999</v>
      </c>
      <c r="G80" s="21">
        <f t="shared" si="14"/>
        <v>1835924440.6299999</v>
      </c>
      <c r="H80" s="21">
        <f t="shared" si="14"/>
        <v>1057792931.11</v>
      </c>
      <c r="I80" s="21">
        <f t="shared" si="14"/>
        <v>836691263.87</v>
      </c>
      <c r="J80" s="21">
        <f t="shared" si="14"/>
        <v>1512276497.2400002</v>
      </c>
      <c r="K80" s="21">
        <f t="shared" si="14"/>
        <v>633568962.13999999</v>
      </c>
      <c r="L80" s="21">
        <f t="shared" si="14"/>
        <v>765464547.93000007</v>
      </c>
      <c r="M80" s="21">
        <f t="shared" si="14"/>
        <v>1737599288.9499998</v>
      </c>
      <c r="N80" s="21">
        <f t="shared" si="14"/>
        <v>954642555.56000006</v>
      </c>
      <c r="O80" s="21">
        <f t="shared" si="14"/>
        <v>1149038137.8800001</v>
      </c>
    </row>
    <row r="81" spans="2:15" s="11" customFormat="1" x14ac:dyDescent="0.25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2:15" customFormat="1" x14ac:dyDescent="0.3">
      <c r="B82" s="46" t="s">
        <v>129</v>
      </c>
      <c r="C82" s="42"/>
      <c r="D82" s="42"/>
      <c r="E82" s="42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2:15" customFormat="1" ht="18" x14ac:dyDescent="0.25">
      <c r="B83" s="68" t="s">
        <v>144</v>
      </c>
      <c r="C83" s="68"/>
      <c r="D83" s="68"/>
      <c r="E83" s="68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2:15" customFormat="1" ht="18" x14ac:dyDescent="0.25">
      <c r="B84" s="68" t="s">
        <v>130</v>
      </c>
      <c r="C84" s="68"/>
      <c r="D84" s="68"/>
      <c r="E84" s="68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2:15" customFormat="1" x14ac:dyDescent="0.3">
      <c r="B85" s="47" t="s">
        <v>131</v>
      </c>
      <c r="C85" s="47"/>
      <c r="D85" s="48"/>
      <c r="E85" s="47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2:15" customFormat="1" x14ac:dyDescent="0.3">
      <c r="B86" s="49" t="s">
        <v>132</v>
      </c>
      <c r="C86" s="49"/>
      <c r="D86" s="50"/>
      <c r="E86" s="4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2:15" customFormat="1" ht="18" x14ac:dyDescent="0.25">
      <c r="B87" s="68" t="s">
        <v>133</v>
      </c>
      <c r="C87" s="68"/>
      <c r="D87" s="68"/>
      <c r="E87" s="68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2:15" customFormat="1" x14ac:dyDescent="0.3">
      <c r="B88" s="7"/>
      <c r="C88" s="3"/>
      <c r="D88" s="5"/>
      <c r="E88" s="3"/>
    </row>
    <row r="89" spans="2:15" customFormat="1" x14ac:dyDescent="0.3">
      <c r="B89" s="7"/>
      <c r="C89" s="3"/>
      <c r="D89" s="5"/>
      <c r="E89" s="3"/>
    </row>
    <row r="90" spans="2:15" customFormat="1" x14ac:dyDescent="0.3">
      <c r="B90" s="7"/>
      <c r="C90" s="3"/>
      <c r="D90" s="5"/>
      <c r="E90" s="3"/>
      <c r="O90" s="51">
        <v>11788479220.18</v>
      </c>
    </row>
    <row r="91" spans="2:15" customFormat="1" x14ac:dyDescent="0.3">
      <c r="B91" s="7"/>
      <c r="C91" s="3"/>
      <c r="D91" s="5"/>
      <c r="E91" s="3"/>
      <c r="O91" s="51">
        <v>11871974903.370001</v>
      </c>
    </row>
    <row r="92" spans="2:15" customFormat="1" x14ac:dyDescent="0.3">
      <c r="B92" s="7"/>
      <c r="C92" s="3"/>
      <c r="D92" s="5"/>
      <c r="E92" s="3"/>
      <c r="O92" s="51">
        <f>O90-O91</f>
        <v>-83495683.190000534</v>
      </c>
    </row>
    <row r="93" spans="2:15" customFormat="1" x14ac:dyDescent="0.3">
      <c r="B93" s="7"/>
      <c r="C93" s="3"/>
      <c r="D93" s="5"/>
      <c r="E93" s="3"/>
    </row>
    <row r="94" spans="2:15" customFormat="1" x14ac:dyDescent="0.3">
      <c r="B94" s="52"/>
      <c r="C94" s="53"/>
      <c r="D94" s="42"/>
      <c r="E94" s="52"/>
      <c r="F94" s="52"/>
    </row>
    <row r="95" spans="2:15" customFormat="1" x14ac:dyDescent="0.3">
      <c r="B95" s="66"/>
      <c r="C95" s="66"/>
      <c r="D95" s="54"/>
      <c r="I95" s="55"/>
      <c r="J95" s="69"/>
      <c r="K95" s="69"/>
      <c r="L95" s="69"/>
    </row>
    <row r="96" spans="2:15" s="58" customFormat="1" ht="15.75" x14ac:dyDescent="0.25">
      <c r="B96" s="67" t="s">
        <v>134</v>
      </c>
      <c r="C96" s="67"/>
      <c r="D96" s="29"/>
      <c r="J96" s="70" t="s">
        <v>135</v>
      </c>
      <c r="K96" s="70"/>
      <c r="L96" s="70"/>
    </row>
    <row r="97" spans="2:12" s="58" customFormat="1" ht="15.75" x14ac:dyDescent="0.25">
      <c r="B97" s="62" t="s">
        <v>136</v>
      </c>
      <c r="C97" s="62"/>
      <c r="D97" s="29"/>
      <c r="J97" s="62" t="s">
        <v>137</v>
      </c>
      <c r="K97" s="62"/>
      <c r="L97" s="62"/>
    </row>
    <row r="98" spans="2:12" customFormat="1" x14ac:dyDescent="0.3">
      <c r="B98" s="64" t="s">
        <v>138</v>
      </c>
      <c r="C98" s="64"/>
      <c r="D98" s="54"/>
      <c r="J98" s="64" t="s">
        <v>139</v>
      </c>
      <c r="K98" s="64"/>
      <c r="L98" s="64"/>
    </row>
    <row r="99" spans="2:12" customFormat="1" x14ac:dyDescent="0.3">
      <c r="B99" s="52"/>
      <c r="D99" s="54"/>
      <c r="G99" s="56"/>
      <c r="H99" s="56"/>
    </row>
    <row r="100" spans="2:12" customFormat="1" x14ac:dyDescent="0.3">
      <c r="B100" s="52"/>
      <c r="D100" s="54"/>
      <c r="G100" s="56"/>
      <c r="H100" s="56"/>
    </row>
    <row r="101" spans="2:12" customFormat="1" x14ac:dyDescent="0.3">
      <c r="B101" s="52"/>
      <c r="D101" s="54"/>
      <c r="G101" s="56"/>
      <c r="H101" s="56"/>
    </row>
    <row r="102" spans="2:12" customFormat="1" x14ac:dyDescent="0.3">
      <c r="B102" s="52"/>
      <c r="D102" s="54"/>
      <c r="G102" s="56"/>
      <c r="H102" s="56"/>
    </row>
    <row r="103" spans="2:12" customFormat="1" ht="15" x14ac:dyDescent="0.25">
      <c r="B103" s="57"/>
      <c r="D103" s="59"/>
      <c r="E103" s="60"/>
      <c r="F103" s="60"/>
      <c r="G103" s="60"/>
      <c r="H103" s="60"/>
    </row>
    <row r="104" spans="2:12" s="58" customFormat="1" ht="15.75" x14ac:dyDescent="0.25">
      <c r="B104" s="7"/>
      <c r="D104" s="3"/>
      <c r="E104" s="61" t="s">
        <v>140</v>
      </c>
      <c r="F104" s="61"/>
      <c r="G104" s="61"/>
      <c r="H104" s="61"/>
    </row>
    <row r="105" spans="2:12" s="58" customFormat="1" ht="15.75" x14ac:dyDescent="0.25">
      <c r="B105" s="7"/>
      <c r="D105" s="3"/>
      <c r="E105" s="62" t="s">
        <v>141</v>
      </c>
      <c r="F105" s="62"/>
      <c r="G105" s="62"/>
      <c r="H105" s="62"/>
    </row>
    <row r="106" spans="2:12" customFormat="1" x14ac:dyDescent="0.3">
      <c r="B106" s="7"/>
      <c r="D106" s="5"/>
      <c r="E106" s="63" t="s">
        <v>142</v>
      </c>
      <c r="F106" s="63"/>
      <c r="G106" s="63"/>
      <c r="H106" s="63"/>
    </row>
  </sheetData>
  <mergeCells count="22">
    <mergeCell ref="J95:L95"/>
    <mergeCell ref="J96:L96"/>
    <mergeCell ref="J97:L97"/>
    <mergeCell ref="B3:M3"/>
    <mergeCell ref="B4:M4"/>
    <mergeCell ref="B5:M5"/>
    <mergeCell ref="B6:M6"/>
    <mergeCell ref="B7:M7"/>
    <mergeCell ref="B8:E8"/>
    <mergeCell ref="B9:D9"/>
    <mergeCell ref="B95:C95"/>
    <mergeCell ref="B96:C96"/>
    <mergeCell ref="B97:C97"/>
    <mergeCell ref="B98:C98"/>
    <mergeCell ref="B83:E83"/>
    <mergeCell ref="B84:E84"/>
    <mergeCell ref="B87:E87"/>
    <mergeCell ref="E103:H103"/>
    <mergeCell ref="E104:H104"/>
    <mergeCell ref="E105:H105"/>
    <mergeCell ref="E106:H106"/>
    <mergeCell ref="J98:L98"/>
  </mergeCells>
  <pageMargins left="0.70866141732283472" right="0.59055118110236227" top="0.51181102362204722" bottom="0.51181102362204722" header="0.19685039370078741" footer="0.27559055118110237"/>
  <pageSetup scale="36" fitToHeight="0" orientation="landscape" r:id="rId1"/>
  <headerFooter>
    <oddHeader>&amp;C
Reporte IGP02&amp;LSistema de Información de la Gestión Financiera
Periodo:2023&amp;REG-004-DEFRD_1535998935899S
04/12/2023 10:39:14
00109746750-SIGEF</oddHeader>
    <oddFooter>&amp;C&amp;"Arial Black,Normal"Página &amp;P de &amp;R&amp;"Arial Black,Normal"&amp;F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76" t="s">
        <v>40</v>
      </c>
      <c r="B1" s="76"/>
    </row>
    <row r="2" spans="1:2" ht="15.75" x14ac:dyDescent="0.25">
      <c r="A2" s="1" t="s">
        <v>41</v>
      </c>
      <c r="B2" s="2" t="s">
        <v>42</v>
      </c>
    </row>
    <row r="3" spans="1:2" ht="15.75" x14ac:dyDescent="0.25">
      <c r="A3" s="1" t="s">
        <v>43</v>
      </c>
      <c r="B3" s="2" t="s">
        <v>44</v>
      </c>
    </row>
    <row r="4" spans="1:2" ht="15.75" x14ac:dyDescent="0.25">
      <c r="A4" s="1" t="s">
        <v>45</v>
      </c>
      <c r="B4" s="2" t="s">
        <v>46</v>
      </c>
    </row>
    <row r="5" spans="1:2" ht="15.75" x14ac:dyDescent="0.25">
      <c r="A5" s="1" t="s">
        <v>47</v>
      </c>
      <c r="B5" s="2" t="s">
        <v>48</v>
      </c>
    </row>
    <row r="6" spans="1:2" ht="15.75" x14ac:dyDescent="0.25">
      <c r="A6" s="1" t="s">
        <v>49</v>
      </c>
      <c r="B6" s="2" t="s">
        <v>48</v>
      </c>
    </row>
    <row r="7" spans="1:2" ht="15.75" x14ac:dyDescent="0.25">
      <c r="A7" s="1" t="s">
        <v>0</v>
      </c>
      <c r="B7" s="2" t="s">
        <v>50</v>
      </c>
    </row>
    <row r="8" spans="1:2" ht="15.75" x14ac:dyDescent="0.25">
      <c r="A8" s="1" t="s">
        <v>51</v>
      </c>
      <c r="B8" s="2" t="s">
        <v>52</v>
      </c>
    </row>
    <row r="10" spans="1:2" ht="15.75" x14ac:dyDescent="0.25">
      <c r="A10" s="76" t="s">
        <v>53</v>
      </c>
      <c r="B10" s="76"/>
    </row>
    <row r="11" spans="1:2" ht="15.75" x14ac:dyDescent="0.25">
      <c r="A11" s="1" t="s">
        <v>54</v>
      </c>
      <c r="B11" s="2" t="s">
        <v>55</v>
      </c>
    </row>
    <row r="12" spans="1:2" ht="15.75" x14ac:dyDescent="0.25">
      <c r="A12" s="1" t="s">
        <v>56</v>
      </c>
      <c r="B12" s="2" t="s">
        <v>57</v>
      </c>
    </row>
    <row r="13" spans="1:2" ht="15.75" x14ac:dyDescent="0.25">
      <c r="A13" s="1" t="s">
        <v>58</v>
      </c>
      <c r="B13" s="2" t="s">
        <v>59</v>
      </c>
    </row>
    <row r="14" spans="1:2" ht="15.75" x14ac:dyDescent="0.25">
      <c r="A14" s="1" t="s">
        <v>60</v>
      </c>
      <c r="B14" s="2" t="s">
        <v>61</v>
      </c>
    </row>
    <row r="15" spans="1:2" ht="15.75" x14ac:dyDescent="0.25">
      <c r="A15" s="1" t="s">
        <v>60</v>
      </c>
      <c r="B15" s="2" t="s">
        <v>62</v>
      </c>
    </row>
    <row r="16" spans="1:2" ht="15.75" x14ac:dyDescent="0.25">
      <c r="A16" s="1" t="s">
        <v>54</v>
      </c>
      <c r="B16" s="2" t="s">
        <v>63</v>
      </c>
    </row>
    <row r="17" spans="1:2" ht="15.75" x14ac:dyDescent="0.25">
      <c r="A17" s="1" t="s">
        <v>64</v>
      </c>
      <c r="B17" s="2" t="s">
        <v>65</v>
      </c>
    </row>
    <row r="18" spans="1:2" ht="15.75" x14ac:dyDescent="0.25">
      <c r="A18" s="1" t="s">
        <v>64</v>
      </c>
      <c r="B18" s="2" t="s">
        <v>66</v>
      </c>
    </row>
    <row r="19" spans="1:2" ht="15.75" x14ac:dyDescent="0.25">
      <c r="A19" s="1" t="s">
        <v>64</v>
      </c>
      <c r="B19" s="2" t="s">
        <v>67</v>
      </c>
    </row>
    <row r="20" spans="1:2" ht="15.75" x14ac:dyDescent="0.25">
      <c r="A20" s="1" t="s">
        <v>64</v>
      </c>
      <c r="B20" s="2" t="s">
        <v>68</v>
      </c>
    </row>
    <row r="21" spans="1:2" ht="15.75" x14ac:dyDescent="0.25">
      <c r="A21" s="1" t="s">
        <v>64</v>
      </c>
      <c r="B21" s="2" t="s">
        <v>69</v>
      </c>
    </row>
    <row r="22" spans="1:2" ht="15.75" x14ac:dyDescent="0.25">
      <c r="A22" s="1" t="s">
        <v>64</v>
      </c>
      <c r="B22" s="2" t="s">
        <v>70</v>
      </c>
    </row>
    <row r="23" spans="1:2" ht="15.75" x14ac:dyDescent="0.25">
      <c r="A23" s="1" t="s">
        <v>64</v>
      </c>
      <c r="B23" s="2" t="s">
        <v>71</v>
      </c>
    </row>
    <row r="24" spans="1:2" ht="15.75" x14ac:dyDescent="0.25">
      <c r="A24" s="1" t="s">
        <v>64</v>
      </c>
      <c r="B24" s="2" t="s">
        <v>72</v>
      </c>
    </row>
    <row r="25" spans="1:2" ht="15.75" x14ac:dyDescent="0.25">
      <c r="A25" s="1" t="s">
        <v>64</v>
      </c>
      <c r="B25" s="2" t="s">
        <v>73</v>
      </c>
    </row>
    <row r="26" spans="1:2" ht="15.75" x14ac:dyDescent="0.25">
      <c r="A26" s="1" t="s">
        <v>64</v>
      </c>
      <c r="B26" s="2" t="s">
        <v>74</v>
      </c>
    </row>
    <row r="27" spans="1:2" ht="15.75" x14ac:dyDescent="0.25">
      <c r="A27" s="1" t="s">
        <v>64</v>
      </c>
      <c r="B27" s="2" t="s">
        <v>75</v>
      </c>
    </row>
    <row r="28" spans="1:2" ht="15.75" x14ac:dyDescent="0.25">
      <c r="A28" s="1" t="s">
        <v>64</v>
      </c>
      <c r="B28" s="2" t="s">
        <v>76</v>
      </c>
    </row>
    <row r="29" spans="1:2" ht="15.75" x14ac:dyDescent="0.25">
      <c r="A29" s="1" t="s">
        <v>54</v>
      </c>
      <c r="B29" s="2" t="s">
        <v>77</v>
      </c>
    </row>
    <row r="30" spans="1:2" ht="15.75" x14ac:dyDescent="0.25">
      <c r="A30" s="1" t="s">
        <v>54</v>
      </c>
      <c r="B30" s="2" t="s">
        <v>78</v>
      </c>
    </row>
    <row r="31" spans="1:2" ht="15.75" x14ac:dyDescent="0.25">
      <c r="A31" s="1" t="s">
        <v>79</v>
      </c>
      <c r="B31" s="2" t="s">
        <v>80</v>
      </c>
    </row>
    <row r="32" spans="1:2" ht="15.75" x14ac:dyDescent="0.25">
      <c r="A32" s="1"/>
      <c r="B32" s="2"/>
    </row>
    <row r="33" spans="1:2" ht="15.75" x14ac:dyDescent="0.25">
      <c r="A33" s="1"/>
      <c r="B33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Reporte IGP02&amp;LSistema de Información de la Gestión Financiera
Periodo:2023&amp;REG-004-DEFRD_1535998935899S
04/12/2023 10:39:14
00109746750-SIGEF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RefCCPCuenta</vt:lpstr>
      <vt:lpstr>Definicion</vt:lpstr>
      <vt:lpstr>RefCCPCuenta!Títulos_a_imprimir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Jesuscita Feliz de Martinez</cp:lastModifiedBy>
  <cp:lastPrinted>2023-12-04T21:26:27Z</cp:lastPrinted>
  <dcterms:created xsi:type="dcterms:W3CDTF">2023-12-04T14:39:14Z</dcterms:created>
  <dcterms:modified xsi:type="dcterms:W3CDTF">2023-12-04T21:26:30Z</dcterms:modified>
</cp:coreProperties>
</file>